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rko\Downloads\"/>
    </mc:Choice>
  </mc:AlternateContent>
  <bookViews>
    <workbookView xWindow="0" yWindow="0" windowWidth="22785" windowHeight="8835" tabRatio="729"/>
  </bookViews>
  <sheets>
    <sheet name="1.인력구성계획" sheetId="1" r:id="rId1"/>
    <sheet name="2.임원, 이사회 명단(협회만 해당)" sheetId="2" r:id="rId2"/>
    <sheet name="3.예산총괄표" sheetId="3" r:id="rId3"/>
    <sheet name="4.2024년 예산" sheetId="4" r:id="rId4"/>
    <sheet name="5.2025년 예산" sheetId="5" r:id="rId5"/>
    <sheet name="6.2026년 예산" sheetId="6" r:id="rId6"/>
    <sheet name="참고. 편성가능한 예산세목" sheetId="7" r:id="rId7"/>
    <sheet name="유효성검사목록" sheetId="8" state="hidden" r:id="rId8"/>
  </sheets>
  <definedNames>
    <definedName name="_xlnm.Print_Area" localSheetId="3">'4.2024년 예산'!$A$1:$H$127</definedName>
    <definedName name="_xlnm.Print_Area" localSheetId="4">'5.2025년 예산'!$A$1:$H$128</definedName>
    <definedName name="_xlnm.Print_Area" localSheetId="5">'6.2026년 예산'!$A$1:$H$129</definedName>
    <definedName name="_xlnm.Print_Titles" localSheetId="0">'1.인력구성계획'!$8:$10</definedName>
    <definedName name="_xlnm.Print_Titles" localSheetId="1">'2.임원, 이사회 명단(협회만 해당)'!$6:$7</definedName>
    <definedName name="_xlnm.Print_Titles" localSheetId="3">'4.2024년 예산'!$24:$27</definedName>
    <definedName name="_xlnm.Print_Titles" localSheetId="4">'5.2025년 예산'!$24:$27</definedName>
    <definedName name="_xlnm.Print_Titles" localSheetId="5">'6.2026년 예산'!$25:$28</definedName>
    <definedName name="ㄹㄹ" localSheetId="1">유효성검사목록!#REF!</definedName>
    <definedName name="ㄹㄹ" localSheetId="3">유효성검사목록!#REF!</definedName>
    <definedName name="ㄹㄹ" localSheetId="4">유효성검사목록!#REF!</definedName>
    <definedName name="ㄹㄹ" localSheetId="5">유효성검사목록!#REF!</definedName>
    <definedName name="ㄹㄹ">유효성검사목록!#REF!</definedName>
    <definedName name="ㅇㅇ" localSheetId="1">유효성검사목록!#REF!</definedName>
    <definedName name="ㅇㅇ" localSheetId="3">유효성검사목록!#REF!</definedName>
    <definedName name="ㅇㅇ" localSheetId="4">유효성검사목록!#REF!</definedName>
    <definedName name="ㅇㅇ">유효성검사목록!#REF!</definedName>
    <definedName name="업무추진비">유효성검사목록!$A$10</definedName>
    <definedName name="여비">유효성검사목록!$D$8:$D$9</definedName>
    <definedName name="예산" localSheetId="1">유효성검사목록!#REF!</definedName>
    <definedName name="예산" localSheetId="4">유효성검사목록!#REF!</definedName>
    <definedName name="예산">유효성검사목록!#REF!</definedName>
    <definedName name="운영비" localSheetId="1">유효성검사목록!#REF!</definedName>
    <definedName name="운영비" localSheetId="3">유효성검사목록!#REF!</definedName>
    <definedName name="운영비" localSheetId="4">유효성검사목록!#REF!</definedName>
    <definedName name="운영비" localSheetId="5">유효성검사목록!#REF!</definedName>
    <definedName name="운영비">유효성검사목록!#REF!</definedName>
    <definedName name="인건비">유효성검사목록!$D$2:$D$4</definedName>
  </definedNames>
  <calcPr calcId="152511"/>
</workbook>
</file>

<file path=xl/calcChain.xml><?xml version="1.0" encoding="utf-8"?>
<calcChain xmlns="http://schemas.openxmlformats.org/spreadsheetml/2006/main">
  <c r="H128" i="6" l="1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6" i="6"/>
  <c r="B26" i="6" s="1"/>
  <c r="G26" i="6"/>
  <c r="F26" i="6"/>
  <c r="F19" i="6"/>
  <c r="F18" i="6"/>
  <c r="F17" i="6"/>
  <c r="F16" i="6"/>
  <c r="F15" i="6"/>
  <c r="L14" i="6"/>
  <c r="K14" i="6"/>
  <c r="A1" i="6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C47" i="3" s="1"/>
  <c r="H47" i="5"/>
  <c r="H46" i="5"/>
  <c r="H45" i="5"/>
  <c r="H44" i="5"/>
  <c r="C46" i="3" s="1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5" i="5" s="1"/>
  <c r="B25" i="5" s="1"/>
  <c r="G25" i="5"/>
  <c r="F25" i="5"/>
  <c r="F19" i="5"/>
  <c r="F18" i="5"/>
  <c r="F17" i="5"/>
  <c r="F16" i="5"/>
  <c r="F15" i="5"/>
  <c r="L14" i="5"/>
  <c r="L15" i="5" s="1"/>
  <c r="K14" i="5"/>
  <c r="A1" i="5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B47" i="3" s="1"/>
  <c r="H47" i="4"/>
  <c r="H46" i="4"/>
  <c r="H45" i="4"/>
  <c r="H44" i="4"/>
  <c r="B46" i="3" s="1"/>
  <c r="H43" i="4"/>
  <c r="H42" i="4"/>
  <c r="H41" i="4"/>
  <c r="H40" i="4"/>
  <c r="H39" i="4"/>
  <c r="H38" i="4"/>
  <c r="H37" i="4"/>
  <c r="H36" i="4"/>
  <c r="B45" i="3" s="1"/>
  <c r="H35" i="4"/>
  <c r="H34" i="4"/>
  <c r="H33" i="4"/>
  <c r="H32" i="4"/>
  <c r="B38" i="3" s="1"/>
  <c r="H31" i="4"/>
  <c r="H30" i="4"/>
  <c r="H29" i="4"/>
  <c r="H28" i="4"/>
  <c r="H25" i="4" s="1"/>
  <c r="B25" i="4" s="1"/>
  <c r="G25" i="4"/>
  <c r="F25" i="4"/>
  <c r="F19" i="4"/>
  <c r="F18" i="4"/>
  <c r="F17" i="4"/>
  <c r="F16" i="4"/>
  <c r="F15" i="4"/>
  <c r="L14" i="4"/>
  <c r="K14" i="4"/>
  <c r="A1" i="4"/>
  <c r="D47" i="3"/>
  <c r="D46" i="3"/>
  <c r="D45" i="3"/>
  <c r="C45" i="3"/>
  <c r="D44" i="3"/>
  <c r="C44" i="3"/>
  <c r="B44" i="3"/>
  <c r="D43" i="3"/>
  <c r="D48" i="3" s="1"/>
  <c r="D39" i="3"/>
  <c r="D38" i="3"/>
  <c r="C38" i="3"/>
  <c r="D37" i="3"/>
  <c r="C37" i="3"/>
  <c r="C39" i="3" s="1"/>
  <c r="B37" i="3"/>
  <c r="B39" i="3" s="1"/>
  <c r="F32" i="3"/>
  <c r="E32" i="3"/>
  <c r="D32" i="3"/>
  <c r="F24" i="3"/>
  <c r="F23" i="3"/>
  <c r="G21" i="6" s="1"/>
  <c r="E23" i="3"/>
  <c r="G21" i="5" s="1"/>
  <c r="F22" i="3"/>
  <c r="E22" i="3"/>
  <c r="E24" i="3" s="1"/>
  <c r="D22" i="3"/>
  <c r="D23" i="3" s="1"/>
  <c r="G21" i="4" s="1"/>
  <c r="F16" i="3"/>
  <c r="F14" i="6" s="1"/>
  <c r="E16" i="3"/>
  <c r="F14" i="5" s="1"/>
  <c r="D16" i="3"/>
  <c r="F14" i="4" s="1"/>
  <c r="C12" i="3"/>
  <c r="A1" i="3"/>
  <c r="A1" i="2"/>
  <c r="A1" i="1"/>
  <c r="F20" i="4" l="1"/>
  <c r="L15" i="4"/>
  <c r="G18" i="4"/>
  <c r="F20" i="5"/>
  <c r="G15" i="4"/>
  <c r="K15" i="5"/>
  <c r="G19" i="6"/>
  <c r="G16" i="6"/>
  <c r="G14" i="6"/>
  <c r="F20" i="6"/>
  <c r="G16" i="4"/>
  <c r="G18" i="5"/>
  <c r="K15" i="4"/>
  <c r="K15" i="6"/>
  <c r="G17" i="6"/>
  <c r="G16" i="5"/>
  <c r="L15" i="6"/>
  <c r="G18" i="6"/>
  <c r="C43" i="3"/>
  <c r="C48" i="3" s="1"/>
  <c r="B43" i="3"/>
  <c r="B48" i="3" s="1"/>
  <c r="D24" i="3"/>
  <c r="G20" i="5" l="1"/>
  <c r="G19" i="5"/>
  <c r="B12" i="5"/>
  <c r="G17" i="5"/>
  <c r="G17" i="4"/>
  <c r="B12" i="4"/>
  <c r="G20" i="4"/>
  <c r="G19" i="4"/>
  <c r="G15" i="5"/>
  <c r="G20" i="6"/>
  <c r="B12" i="6"/>
  <c r="G15" i="6"/>
  <c r="G14" i="5"/>
  <c r="G14" i="4"/>
</calcChain>
</file>

<file path=xl/sharedStrings.xml><?xml version="1.0" encoding="utf-8"?>
<sst xmlns="http://schemas.openxmlformats.org/spreadsheetml/2006/main" count="666" uniqueCount="213">
  <si>
    <t>창작공간</t>
  </si>
  <si>
    <t>공연제작(레퍼토리)</t>
  </si>
  <si>
    <t>☜ 3~5번 시트를 작성하면 자동으로 연도별 총사업비(국고보조금+자부담액)의 경비별 금액이 표시됩니다.</t>
  </si>
  <si>
    <r>
      <rPr>
        <b/>
        <sz val="11"/>
        <color rgb="FF000000"/>
        <rFont val="맑은 고딕"/>
        <family val="3"/>
        <charset val="129"/>
      </rPr>
      <t>※</t>
    </r>
    <r>
      <rPr>
        <b/>
        <sz val="11"/>
        <color rgb="FFFF0000"/>
        <rFont val="맑은 고딕"/>
        <family val="3"/>
        <charset val="129"/>
      </rPr>
      <t xml:space="preserve"> 회원으로 구성된 각종 협회의 경우 소속 임원진 대한 정보를 작성해 주세요. (이사장, 감사, 이사 등)</t>
    </r>
  </si>
  <si>
    <t>ㅇ 2대보험 사업자부담금</t>
  </si>
  <si>
    <t>해외기관 및 단체 지원금</t>
  </si>
  <si>
    <t>000-0000-0000</t>
  </si>
  <si>
    <t>ㅇ 4대보험 사업자부담금</t>
  </si>
  <si>
    <t>문예기금 외 공공재원 소계</t>
  </si>
  <si>
    <t>ㅇ 무대 및 소품 등 제작비</t>
  </si>
  <si>
    <t>2026년 총 금액(원)</t>
  </si>
  <si>
    <t>ㅇ 사례비(원천세 포함)</t>
  </si>
  <si>
    <t>2025년(2차년도) 예산</t>
  </si>
  <si>
    <t>ㅇ 안내·홍보물 등 제작비</t>
  </si>
  <si>
    <t>2026년(3차년도) 예산</t>
  </si>
  <si>
    <t>ㅇ 차량(자동차, 대형버스)</t>
  </si>
  <si>
    <t>2025년 총 금액(원)</t>
  </si>
  <si>
    <t>2024년(1차년도) 예산</t>
  </si>
  <si>
    <t>[참고] 편성가능한 예산세목</t>
  </si>
  <si>
    <t>2024년 총 금액(원)</t>
  </si>
  <si>
    <t>ㅇ 교통비(항공권), 숙박비</t>
  </si>
  <si>
    <t xml:space="preserve"> 순수한 단체의 자체 자금</t>
  </si>
  <si>
    <t>ㅇ 공연장 안전관리 컨설팅비</t>
  </si>
  <si>
    <t xml:space="preserve"> ☜ 단체명을 기입해주세요.</t>
  </si>
  <si>
    <r>
      <t>회계검증수수료</t>
    </r>
    <r>
      <rPr>
        <sz val="11"/>
        <color rgb="FFFF0000"/>
        <rFont val="맑은 고딕"/>
        <family val="3"/>
        <charset val="129"/>
      </rPr>
      <t>(필수편성)</t>
    </r>
  </si>
  <si>
    <t>※ 참여 여부를 확인하기 위해 당사자에게 연락이 갈 수 있습니다.</t>
  </si>
  <si>
    <t>☜ 본문은 예시이며, 삭제 후 단체의 사업 내용에 맞게 작성하세요.</t>
  </si>
  <si>
    <t xml:space="preserve"> - 직접경비 : 공연예술 창작주체 지원 프로젝트 추진을 위한 운영비</t>
  </si>
  <si>
    <t>ㅇ 공무원 여비규정에 따라 한도 내 실비
 - 교통비 : 항공, 철도, 선박, 버스 운임료
 - 숙박비 : 서울특별시 10만원/광역시 8만원/그 외 7만원
 * 제주특별자치도, 세종특별자치시는 7만원 한도</t>
  </si>
  <si>
    <r>
      <t xml:space="preserve">ㅇ </t>
    </r>
    <r>
      <rPr>
        <sz val="11"/>
        <color rgb="FFFF0000"/>
        <rFont val="맑은 고딕"/>
        <family val="3"/>
        <charset val="129"/>
      </rPr>
      <t xml:space="preserve">(필수편성) </t>
    </r>
    <r>
      <rPr>
        <sz val="11"/>
        <color rgb="FF000000"/>
        <rFont val="맑은 고딕"/>
        <family val="3"/>
        <charset val="129"/>
      </rPr>
      <t>보험료(행사보험, 산재 및 상해보험, 화재보험 등)</t>
    </r>
  </si>
  <si>
    <t>박길동</t>
  </si>
  <si>
    <t>소속</t>
  </si>
  <si>
    <t>비상임</t>
  </si>
  <si>
    <t>이길동</t>
  </si>
  <si>
    <t>내역</t>
  </si>
  <si>
    <t>연출</t>
  </si>
  <si>
    <t>총액</t>
  </si>
  <si>
    <t>비목</t>
  </si>
  <si>
    <t>김길동</t>
  </si>
  <si>
    <t>비율</t>
  </si>
  <si>
    <t>여비</t>
  </si>
  <si>
    <t>합계</t>
  </si>
  <si>
    <t>단원</t>
  </si>
  <si>
    <t>번호</t>
  </si>
  <si>
    <t>임차료</t>
  </si>
  <si>
    <t>운영비</t>
  </si>
  <si>
    <t>연락처</t>
  </si>
  <si>
    <t>인건비</t>
  </si>
  <si>
    <t>홍길동</t>
  </si>
  <si>
    <t>구분</t>
  </si>
  <si>
    <t>경비</t>
  </si>
  <si>
    <t>송길동</t>
  </si>
  <si>
    <t>직위</t>
  </si>
  <si>
    <t>이사장</t>
  </si>
  <si>
    <t>장길동</t>
  </si>
  <si>
    <t>비고</t>
  </si>
  <si>
    <t>역할</t>
  </si>
  <si>
    <t>감사</t>
  </si>
  <si>
    <t>단체명</t>
  </si>
  <si>
    <t>예산</t>
  </si>
  <si>
    <t>임기</t>
  </si>
  <si>
    <t>성명</t>
  </si>
  <si>
    <t>상임</t>
  </si>
  <si>
    <t>임길동</t>
  </si>
  <si>
    <t>연번</t>
  </si>
  <si>
    <t>광역자치단체</t>
  </si>
  <si>
    <t>합계(E)</t>
  </si>
  <si>
    <t>지자체보조금</t>
  </si>
  <si>
    <t>확정여부</t>
  </si>
  <si>
    <t>현직(주요)</t>
  </si>
  <si>
    <t>일반수용비</t>
  </si>
  <si>
    <t>지원규모</t>
  </si>
  <si>
    <t>기초자치단체</t>
  </si>
  <si>
    <t>공연비평</t>
  </si>
  <si>
    <t>총 합계</t>
  </si>
  <si>
    <t>ㅇㅇ분과 이사</t>
  </si>
  <si>
    <t>경상경비</t>
  </si>
  <si>
    <t>기타직보수</t>
  </si>
  <si>
    <t>ㅇ 저작권료</t>
  </si>
  <si>
    <t>일용임금</t>
  </si>
  <si>
    <t>국내여비</t>
  </si>
  <si>
    <t>보조세목</t>
  </si>
  <si>
    <t>업무추진비</t>
  </si>
  <si>
    <t>프리랜서</t>
  </si>
  <si>
    <t>부이사장</t>
  </si>
  <si>
    <t>상용임금</t>
  </si>
  <si>
    <t>자부담율</t>
  </si>
  <si>
    <t>기획 및 행정</t>
  </si>
  <si>
    <t>고용부담금</t>
  </si>
  <si>
    <t>국외여비</t>
  </si>
  <si>
    <t>참여기간</t>
  </si>
  <si>
    <t>축제운영</t>
  </si>
  <si>
    <t>사업수입(B)</t>
  </si>
  <si>
    <t>직접경비</t>
  </si>
  <si>
    <t xml:space="preserve"> 사업 수입</t>
  </si>
  <si>
    <t>사업유형</t>
  </si>
  <si>
    <t>사업추진비</t>
  </si>
  <si>
    <t>민간재원(C)</t>
  </si>
  <si>
    <t>1. 수입예산</t>
  </si>
  <si>
    <t xml:space="preserve"> 개인기부금</t>
  </si>
  <si>
    <t>공공요금및제세</t>
  </si>
  <si>
    <t>산출내역</t>
  </si>
  <si>
    <t>총 계(E)</t>
  </si>
  <si>
    <t>국고보조금</t>
  </si>
  <si>
    <t>움직임 연출</t>
  </si>
  <si>
    <t>연주자(첼로)</t>
  </si>
  <si>
    <t>재원구분</t>
  </si>
  <si>
    <t>ㅇㅇㅇ무용단</t>
  </si>
  <si>
    <t>자기부담금</t>
  </si>
  <si>
    <t>단원(대표자)</t>
  </si>
  <si>
    <t>재정자립도</t>
  </si>
  <si>
    <t>ㅇㅇ극단 대표</t>
  </si>
  <si>
    <t>공공재원(A)</t>
  </si>
  <si>
    <t>금액(원)</t>
  </si>
  <si>
    <t>2022년 1월 ~ 2022년 12월</t>
  </si>
  <si>
    <t>공연장대관료 1,000,000원*3회</t>
  </si>
  <si>
    <t>홍보 1인*1,000,000원*5개월</t>
  </si>
  <si>
    <t>홍보물디자인 2,500,000원*4작품</t>
  </si>
  <si>
    <t xml:space="preserve"> 한국문화예술위원회에 신청하는 보조금</t>
  </si>
  <si>
    <t>강사사례비 2인*200,000원*5회</t>
  </si>
  <si>
    <t>[(B+C+D)/합계(E)]X100%</t>
  </si>
  <si>
    <t>배우사례비 2인*500,000원*3개월</t>
  </si>
  <si>
    <t>영상제작비 5,000,000원*2작품</t>
  </si>
  <si>
    <t>무대 제작 10,500,000원*1식</t>
  </si>
  <si>
    <t>ㅇ 간담회비용 (워크숍, 간담회 등)</t>
  </si>
  <si>
    <t xml:space="preserve">[(B+C+D)/합계(E)]×100% </t>
  </si>
  <si>
    <t>안무가사례비 1인*200,000원*5회</t>
  </si>
  <si>
    <t>연주자사례비 6인*500,000원*3개월</t>
  </si>
  <si>
    <t>홍보물인쇄 2,500,000원*4작품</t>
  </si>
  <si>
    <t>2022년 1월 ~ 2024년 12월</t>
  </si>
  <si>
    <t>2022년 8월 ~ 2022년 10월</t>
  </si>
  <si>
    <t>국고보조금(문화체육관광부 및 그 소속기관)</t>
  </si>
  <si>
    <t>연습실 대관료 200,000원*2개월</t>
  </si>
  <si>
    <t>기획행정 1인*2,000,000원*12개월</t>
  </si>
  <si>
    <t>참여자 간담회 식비 300,000원*4회</t>
  </si>
  <si>
    <r>
      <t>예술인고용보험 사업자부담금</t>
    </r>
    <r>
      <rPr>
        <sz val="11"/>
        <color rgb="FFFF0000"/>
        <rFont val="맑은 고딕"/>
        <family val="3"/>
        <charset val="129"/>
      </rPr>
      <t>(필수편성)</t>
    </r>
  </si>
  <si>
    <r>
      <t xml:space="preserve">ㅇ </t>
    </r>
    <r>
      <rPr>
        <sz val="11"/>
        <color rgb="FFFF0000"/>
        <rFont val="맑은 고딕"/>
        <family val="3"/>
        <charset val="129"/>
      </rPr>
      <t>(필수편성)</t>
    </r>
    <r>
      <rPr>
        <sz val="11"/>
        <color rgb="FF000000"/>
        <rFont val="맑은 고딕"/>
        <family val="3"/>
        <charset val="129"/>
      </rPr>
      <t xml:space="preserve"> 예술인고용보험 사업자부담금</t>
    </r>
  </si>
  <si>
    <t>ㅇ 재료 및 소모성 물품 구입비</t>
  </si>
  <si>
    <t xml:space="preserve"> [(B+D)/합계(E)]X100%</t>
  </si>
  <si>
    <t>ㅇ 아르바이트 및 보조인력 임금</t>
  </si>
  <si>
    <t>기타 국고 및 공공기관 지원금</t>
  </si>
  <si>
    <t>ㅇ 교통비, 숙박비, 유류비 등</t>
  </si>
  <si>
    <t>ㅇ 지속 고용하는 직원에 대한 보수</t>
  </si>
  <si>
    <t>2022년 6월 ~ 2022년 7월</t>
  </si>
  <si>
    <t>연출사례비 1인*5,000,000원</t>
  </si>
  <si>
    <t>숙박비 50,000원*10실*6박</t>
  </si>
  <si>
    <t>홍보비 2,000,000원*4작품</t>
  </si>
  <si>
    <t>ㅇ 조명, 음향, 악기 등 임차료</t>
  </si>
  <si>
    <t>ㅇ 공공요금(전기료 및 우편료 등)</t>
  </si>
  <si>
    <t>ㅇ 4대보험, 2대보험 사업자부담금</t>
  </si>
  <si>
    <t>무대스텝 2인*250,000원*1회</t>
  </si>
  <si>
    <r>
      <t>산재 또는 상해보험 등</t>
    </r>
    <r>
      <rPr>
        <sz val="11"/>
        <color rgb="FFFF0000"/>
        <rFont val="맑은 고딕"/>
        <family val="3"/>
        <charset val="129"/>
      </rPr>
      <t>(필수편성)</t>
    </r>
  </si>
  <si>
    <t xml:space="preserve">ㅇ 본 사업기간 중 참여 예술인의 영유아 자녀 돌봄을 위한 돌보미 사례비 편성
 - 1년 중 1인당 최대 80시간 내 사용 가능하며, 돌봄비는 1시간 당 최대 1만원 책정 가능 </t>
  </si>
  <si>
    <t xml:space="preserve"> - 경상경비 : 중장기창작지원 프로젝트 외 단체 일반 운영을 위한 경비(사무실, 연습실 임차료, 상근직원 인건비, 각종 세금 등)</t>
  </si>
  <si>
    <t xml:space="preserve"> ☜ 자부담율은 총 사업비의 10% 이상이 되어야 합니다.</t>
  </si>
  <si>
    <t>※ 참여 예정인 제작진 및 출연진에 대한 정보를 작성해 주세요.</t>
  </si>
  <si>
    <t>※ 회색 음영처리된 부분을 제외하고 작성해 주시기 바랍니다.</t>
  </si>
  <si>
    <t xml:space="preserve"> - 직접경비 : 중장기창작지원 프로젝트 추진을 위한 운영비</t>
  </si>
  <si>
    <t xml:space="preserve"> ☜ 자부담액(사업수입+민간재원+자체부담경비)을 기입하세요.</t>
  </si>
  <si>
    <r>
      <t xml:space="preserve">※ </t>
    </r>
    <r>
      <rPr>
        <b/>
        <sz val="11"/>
        <color rgb="FFFF0000"/>
        <rFont val="맑은 고딕"/>
        <family val="3"/>
        <charset val="129"/>
      </rPr>
      <t>총 사업비 중 최소 10% 이상 자부담액(사업수입+민간재원+자체부담경비)을 편성</t>
    </r>
    <r>
      <rPr>
        <b/>
        <sz val="11"/>
        <color rgb="FF000000"/>
        <rFont val="맑은 고딕"/>
        <family val="3"/>
        <charset val="129"/>
      </rPr>
      <t>해야 합니다.</t>
    </r>
  </si>
  <si>
    <t>ㅇ 안전관리 미흡 공연장에 해당하거나 공연장 안전관리 컨설팅을 원하는 단체 대상으로 추후 별도 안내</t>
  </si>
  <si>
    <t>※ 수입예산은 단체 자기부담금(사업수입+자체부담경비)과 보조금, 기타 협찬금을 포함한 총 비용으로 작성해주세요.</t>
  </si>
  <si>
    <t>※ 국고보조금 내에서 경상경비는 창작공간의 경우  50% 이하, 그외 유형의 경우 30% 이하로 편성가능합니다.</t>
  </si>
  <si>
    <t xml:space="preserve">※ 선정 이후 지원신청 시 계획한 제작진 및 출연진 구성과 현저히 변경되는 경우 불이익이 있을 수 있습니다.
</t>
  </si>
  <si>
    <t>☜ 수입예산과 지출예산 총액은 일치해야 하며, 일치 시 회색으로 바뀝니다.</t>
  </si>
  <si>
    <r>
      <t>※</t>
    </r>
    <r>
      <rPr>
        <b/>
        <sz val="11"/>
        <color rgb="FFFF0000"/>
        <rFont val="맑은 고딕"/>
        <family val="3"/>
        <charset val="129"/>
      </rPr>
      <t xml:space="preserve"> 예술인고용보험료, 상해 및 산재보험 등 보험료에 대해 필수 편성</t>
    </r>
    <r>
      <rPr>
        <b/>
        <sz val="11"/>
        <color rgb="FF000000"/>
        <rFont val="맑은 고딕"/>
        <family val="3"/>
        <charset val="129"/>
      </rPr>
      <t>해 주시기 바랍니다.</t>
    </r>
  </si>
  <si>
    <t xml:space="preserve"> - 경상경비 : 공연예술 창작주체 지원 프로젝트 외 단체 일반 운영을 위한 경비(사무실, 연습실 임차료, 상근직원 인건비, 각종 세금 등)</t>
  </si>
  <si>
    <t xml:space="preserve"> ① 2023년 현직 임원 기준, ② 상임/비상임 모두 작성, ③ 신청주체 협회 소속 임원만 작성(지역지회/지부 등은 제외))</t>
  </si>
  <si>
    <r>
      <t xml:space="preserve">※ </t>
    </r>
    <r>
      <rPr>
        <b/>
        <sz val="11"/>
        <color rgb="FFFF0000"/>
        <rFont val="맑은 고딕"/>
        <family val="3"/>
        <charset val="129"/>
      </rPr>
      <t>공정한 심의 진행(심의위원 구성 및 관계자에 대한 회피, 제척 확인 등)을 위해 정확한 정보를 기입</t>
    </r>
    <r>
      <rPr>
        <b/>
        <sz val="11"/>
        <color rgb="FF000000"/>
        <rFont val="맑은 고딕"/>
        <family val="3"/>
        <charset val="129"/>
      </rPr>
      <t>해 주시기 바랍니다.</t>
    </r>
  </si>
  <si>
    <t>ㅇ 총사업비별 회계검증수수료 (매년 편성)
 - 2천만원 이상 ~ 3천만원 미만 : 302,000원
 - 3천만원 이상 ~ 4천만원 미만 : 360,000원
 - 4천만원 이상 ~ 5천만원 미만 : 390,000원
 - 5천만원 이상 ~ 6천만원 미만 : 541,000원
 - 6천만원 이상 ~ 7천만원 미만 : 586,000원
 - 7천만원 이상 ~ 8천만원 미만 : 631,000원
 - 8천만원 이상 ~ 9천만원 미만 : 676,000원
 - 9천만원 이상 ~ 1억원 미만 :  722,000원
 - 1억원 이상 ~ 2억원 미만 : 908,000원
 - 2억원 이상 ~ 3억원 미만 : 957,000원
 - 3억원 이상 ~ 4억원 미만 : 988,000원
 - 4억원 이상 ~ 5억원 미만 : 1,032,000원</t>
  </si>
  <si>
    <t>※ 수입예산 총액과 지출예산 총액은 같아야 합니다.</t>
  </si>
  <si>
    <t>[참고]2024년(1차년도) 예산 국고보조금 경비 비율</t>
  </si>
  <si>
    <t>[참고]2025년(2차년도) 예산 국고보조금 경비 비율</t>
  </si>
  <si>
    <t>ㅇ 공간 임차 및 대관료(공연, 연습, 워크숍 진행 등)</t>
  </si>
  <si>
    <t>[참고]2026년(3차년도) 예산 국고보조금 경비 비율</t>
  </si>
  <si>
    <t>ㅇ 회계검사 수수료</t>
  </si>
  <si>
    <t>ㅇㅇ대학교 교수</t>
  </si>
  <si>
    <t>상임/비상임 여부</t>
  </si>
  <si>
    <t xml:space="preserve">2. 지출예산  </t>
  </si>
  <si>
    <t>공공요금 및 제세</t>
  </si>
  <si>
    <t>자체부담경비(D)</t>
  </si>
  <si>
    <t>0. 보조금 신청</t>
  </si>
  <si>
    <t>ㅇ 영유아 자녀돌봄비</t>
  </si>
  <si>
    <t>민간공연장 운영</t>
  </si>
  <si>
    <t>ㅇ 경비별 예산</t>
  </si>
  <si>
    <t>연주자(피아노)</t>
  </si>
  <si>
    <t>공연제작(재공연)</t>
  </si>
  <si>
    <t>국고보조금 합계</t>
  </si>
  <si>
    <t xml:space="preserve"> 사업 외 수입</t>
  </si>
  <si>
    <t>공연제작(신작)</t>
  </si>
  <si>
    <t>연주자(바이올린)</t>
  </si>
  <si>
    <t>4대보험 사업자부담금</t>
  </si>
  <si>
    <t>홍보 및 마케팅</t>
  </si>
  <si>
    <t>편성가능한 항목</t>
  </si>
  <si>
    <t>연간 지원신청금액</t>
  </si>
  <si>
    <t xml:space="preserve"> 기업협찬 후원금</t>
  </si>
  <si>
    <t xml:space="preserve">1. 수입예산  : </t>
  </si>
  <si>
    <t>2. 지출예산 :</t>
  </si>
  <si>
    <t>ㅇ 사업 유형별 예산</t>
  </si>
  <si>
    <t>자기부담금 합계</t>
  </si>
  <si>
    <t>ㅇ 출판·인쇄비</t>
  </si>
  <si>
    <t>문예기금 외
공공재원</t>
  </si>
  <si>
    <r>
      <t xml:space="preserve">※ 국고보조금 내에서 경상경비는 </t>
    </r>
    <r>
      <rPr>
        <b/>
        <sz val="11"/>
        <color rgb="FFFF0000"/>
        <rFont val="맑은 고딕"/>
        <family val="3"/>
        <charset val="129"/>
      </rPr>
      <t>창작공간의 경우  50% 이하, 그외 유형의 경우 30% 이하</t>
    </r>
    <r>
      <rPr>
        <b/>
        <sz val="11"/>
        <color rgb="FF000000"/>
        <rFont val="맑은 고딕"/>
        <family val="3"/>
        <charset val="129"/>
      </rPr>
      <t>로 편성가능합니다.</t>
    </r>
  </si>
  <si>
    <r>
      <t xml:space="preserve">※ 국고보조금 내에서 </t>
    </r>
    <r>
      <rPr>
        <b/>
        <sz val="11"/>
        <color rgb="FFFF0000"/>
        <rFont val="맑은 고딕"/>
        <family val="3"/>
        <charset val="129"/>
      </rPr>
      <t>경상경비는 창작공간의 경우  50% 이하, 그외 유형의 경우 30% 이하</t>
    </r>
    <r>
      <rPr>
        <b/>
        <sz val="11"/>
        <color rgb="FF000000"/>
        <rFont val="맑은 고딕"/>
        <family val="3"/>
        <charset val="129"/>
      </rPr>
      <t>로 편성가능합니다.</t>
    </r>
  </si>
  <si>
    <r>
      <t>※ 아래 내용(</t>
    </r>
    <r>
      <rPr>
        <b/>
        <sz val="11"/>
        <color rgb="FF1604FA"/>
        <rFont val="맑은 고딕"/>
        <family val="3"/>
        <charset val="129"/>
      </rPr>
      <t>파란색 글씨</t>
    </r>
    <r>
      <rPr>
        <b/>
        <sz val="11"/>
        <color rgb="FF000000"/>
        <rFont val="맑은 고딕"/>
        <family val="3"/>
        <charset val="129"/>
      </rPr>
      <t xml:space="preserve">)은 예시입니다. </t>
    </r>
  </si>
  <si>
    <t>ㅇ 외빈 초청에 따른 여비(항공권 및 숙박비)</t>
  </si>
  <si>
    <t>※ 금액 입력 시 숫자만 입력해 주시기 바랍니다.</t>
  </si>
  <si>
    <t>음향 및 조명 임차 2,000,000원*1식</t>
  </si>
  <si>
    <r>
      <t>※ 아래 내용</t>
    </r>
    <r>
      <rPr>
        <b/>
        <sz val="11"/>
        <color rgb="FF1604FA"/>
        <rFont val="맑은 고딕"/>
        <family val="3"/>
        <charset val="129"/>
      </rPr>
      <t>(파란색 글씨)</t>
    </r>
    <r>
      <rPr>
        <b/>
        <sz val="11"/>
        <color rgb="FF000000"/>
        <rFont val="맑은 고딕"/>
        <family val="3"/>
        <charset val="129"/>
      </rPr>
      <t xml:space="preserve">은 예시입니다. </t>
    </r>
  </si>
  <si>
    <t>2024년 1월 ~ 2026년 12월</t>
  </si>
  <si>
    <t>2024년 1월 ~ 2024년 12월</t>
  </si>
  <si>
    <t>2024년 6월 ~ 2024년 7월</t>
  </si>
  <si>
    <t>2024년 8월 ~ 2024년 10월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</si>
</sst>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0.0%"/>
  </numFmts>
  <fonts count="1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1604FA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sz val="14"/>
      <color rgb="FF1604FA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1604FA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4B18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D7DDE4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rgb="FF1604FA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1604FA"/>
      </left>
      <right style="medium">
        <color rgb="FF1604FA"/>
      </right>
      <top style="medium">
        <color rgb="FF1604FA"/>
      </top>
      <bottom style="medium">
        <color rgb="FF1604FA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rgb="FF1604FA"/>
      </left>
      <right style="thin">
        <color auto="1"/>
      </right>
      <top style="medium">
        <color rgb="FF1604FA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1604FA"/>
      </top>
      <bottom style="thin">
        <color auto="1"/>
      </bottom>
      <diagonal/>
    </border>
    <border>
      <left style="thin">
        <color auto="1"/>
      </left>
      <right style="medium">
        <color rgb="FF1604FA"/>
      </right>
      <top style="medium">
        <color rgb="FF1604FA"/>
      </top>
      <bottom style="thin">
        <color auto="1"/>
      </bottom>
      <diagonal/>
    </border>
    <border>
      <left style="medium">
        <color rgb="FF1604FA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1604FA"/>
      </right>
      <top style="thin">
        <color auto="1"/>
      </top>
      <bottom style="thin">
        <color auto="1"/>
      </bottom>
      <diagonal/>
    </border>
    <border>
      <left style="medium">
        <color rgb="FF1604FA"/>
      </left>
      <right style="thin">
        <color auto="1"/>
      </right>
      <top style="thin">
        <color auto="1"/>
      </top>
      <bottom style="medium">
        <color rgb="FF1604FA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1604FA"/>
      </bottom>
      <diagonal/>
    </border>
    <border>
      <left style="thin">
        <color auto="1"/>
      </left>
      <right style="medium">
        <color rgb="FF1604FA"/>
      </right>
      <top style="thin">
        <color auto="1"/>
      </top>
      <bottom style="medium">
        <color rgb="FF1604FA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1604FA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1604FA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1604FA"/>
      </left>
      <right/>
      <top style="medium">
        <color rgb="FF1604FA"/>
      </top>
      <bottom style="medium">
        <color rgb="FF1604FA"/>
      </bottom>
      <diagonal/>
    </border>
    <border>
      <left/>
      <right style="medium">
        <color rgb="FF1604FA"/>
      </right>
      <top style="medium">
        <color rgb="FF1604FA"/>
      </top>
      <bottom style="medium">
        <color rgb="FF1604FA"/>
      </bottom>
      <diagonal/>
    </border>
    <border>
      <left style="medium">
        <color rgb="FF1604FA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9" fontId="17" fillId="0" borderId="0">
      <alignment vertical="center"/>
    </xf>
    <xf numFmtId="41" fontId="17" fillId="0" borderId="0">
      <alignment vertical="center"/>
    </xf>
  </cellStyleXfs>
  <cellXfs count="286">
    <xf numFmtId="0" fontId="0" fillId="0" borderId="0" xfId="0" applyNumberFormat="1">
      <alignment vertical="center"/>
    </xf>
    <xf numFmtId="41" fontId="2" fillId="2" borderId="1" xfId="2" applyNumberFormat="1" applyFont="1" applyFill="1" applyBorder="1" applyProtection="1">
      <alignment vertical="center"/>
      <protection locked="0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Fill="1" applyProtection="1">
      <alignment vertical="center"/>
      <protection locked="0"/>
    </xf>
    <xf numFmtId="0" fontId="0" fillId="0" borderId="0" xfId="0" applyNumberFormat="1" applyFont="1" applyProtection="1">
      <alignment vertical="center"/>
      <protection locked="0"/>
    </xf>
    <xf numFmtId="41" fontId="3" fillId="3" borderId="2" xfId="2" applyNumberFormat="1" applyFont="1" applyFill="1" applyBorder="1" applyProtection="1">
      <alignment vertical="center"/>
    </xf>
    <xf numFmtId="0" fontId="0" fillId="0" borderId="0" xfId="0" applyNumberFormat="1" applyFo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4" borderId="0" xfId="0" applyNumberFormat="1" applyFont="1" applyFill="1" applyProtection="1">
      <alignment vertical="center"/>
      <protection locked="0"/>
    </xf>
    <xf numFmtId="0" fontId="3" fillId="4" borderId="0" xfId="0" applyNumberFormat="1" applyFont="1" applyFill="1" applyAlignment="1" applyProtection="1">
      <alignment horizontal="center" vertical="center"/>
      <protection locked="0"/>
    </xf>
    <xf numFmtId="0" fontId="3" fillId="4" borderId="0" xfId="0" applyNumberFormat="1" applyFont="1" applyFill="1" applyAlignment="1" applyProtection="1">
      <alignment vertical="center"/>
      <protection locked="0"/>
    </xf>
    <xf numFmtId="0" fontId="0" fillId="0" borderId="0" xfId="0" applyNumberFormat="1" applyAlignment="1">
      <alignment horizontal="center" vertical="center"/>
    </xf>
    <xf numFmtId="0" fontId="3" fillId="4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NumberFormat="1" applyFont="1" applyFill="1" applyProtection="1">
      <alignment vertical="center"/>
      <protection locked="0"/>
    </xf>
    <xf numFmtId="0" fontId="5" fillId="4" borderId="0" xfId="0" applyNumberFormat="1" applyFont="1" applyFill="1" applyBorder="1" applyAlignment="1" applyProtection="1">
      <alignment vertical="center"/>
      <protection locked="0"/>
    </xf>
    <xf numFmtId="0" fontId="6" fillId="0" borderId="0" xfId="0" applyNumberFormat="1" applyFont="1" applyProtection="1">
      <alignment vertical="center"/>
      <protection locked="0"/>
    </xf>
    <xf numFmtId="0" fontId="3" fillId="4" borderId="3" xfId="0" applyNumberFormat="1" applyFont="1" applyFill="1" applyBorder="1" applyAlignment="1" applyProtection="1">
      <alignment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Fill="1" applyBorder="1" applyProtection="1">
      <alignment vertical="center"/>
      <protection locked="0"/>
    </xf>
    <xf numFmtId="0" fontId="0" fillId="2" borderId="0" xfId="0" applyNumberFormat="1" applyFill="1" applyBorder="1" applyProtection="1">
      <alignment vertical="center"/>
      <protection locked="0"/>
    </xf>
    <xf numFmtId="0" fontId="0" fillId="2" borderId="0" xfId="0" applyNumberFormat="1" applyFont="1" applyFill="1" applyBorder="1" applyProtection="1">
      <alignment vertical="center"/>
      <protection locked="0"/>
    </xf>
    <xf numFmtId="0" fontId="6" fillId="0" borderId="0" xfId="0" applyNumberFormat="1" applyFont="1" applyBorder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4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Protection="1">
      <alignment vertical="center"/>
      <protection locked="0"/>
    </xf>
    <xf numFmtId="0" fontId="0" fillId="0" borderId="0" xfId="0" applyNumberFormat="1" applyBorder="1" applyProtection="1">
      <alignment vertical="center"/>
      <protection locked="0"/>
    </xf>
    <xf numFmtId="0" fontId="3" fillId="6" borderId="0" xfId="0" applyNumberFormat="1" applyFont="1" applyFill="1" applyAlignment="1" applyProtection="1">
      <alignment vertical="center"/>
      <protection locked="0"/>
    </xf>
    <xf numFmtId="0" fontId="3" fillId="6" borderId="0" xfId="0" applyNumberFormat="1" applyFont="1" applyFill="1" applyAlignment="1" applyProtection="1">
      <alignment horizontal="center" vertical="center"/>
      <protection locked="0"/>
    </xf>
    <xf numFmtId="0" fontId="0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9" fillId="0" borderId="0" xfId="0" applyNumberFormat="1" applyFont="1" applyFill="1" applyBorder="1">
      <alignment vertical="center"/>
    </xf>
    <xf numFmtId="0" fontId="6" fillId="0" borderId="0" xfId="0" applyNumberFormat="1" applyFont="1" applyFill="1" applyBorder="1" applyProtection="1">
      <alignment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10" fillId="0" borderId="0" xfId="0" applyNumberFormat="1" applyFont="1" applyAlignment="1" applyProtection="1">
      <alignment vertical="center"/>
      <protection locked="0"/>
    </xf>
    <xf numFmtId="0" fontId="3" fillId="0" borderId="3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Alignment="1" applyProtection="1">
      <alignment horizontal="center" vertical="center"/>
      <protection locked="0"/>
    </xf>
    <xf numFmtId="0" fontId="5" fillId="4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ont="1" applyBorder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Border="1">
      <alignment vertical="center"/>
    </xf>
    <xf numFmtId="0" fontId="3" fillId="0" borderId="0" xfId="0" applyNumberFormat="1" applyFont="1">
      <alignment vertical="center"/>
    </xf>
    <xf numFmtId="0" fontId="3" fillId="2" borderId="0" xfId="0" applyNumberFormat="1" applyFont="1" applyFill="1" applyBorder="1" applyAlignment="1" applyProtection="1">
      <alignment horizontal="left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41" fontId="3" fillId="3" borderId="1" xfId="2" applyNumberFormat="1" applyFont="1" applyFill="1" applyBorder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0" fillId="0" borderId="6" xfId="0" applyNumberFormat="1" applyFont="1" applyBorder="1" applyProtection="1">
      <alignment vertical="center"/>
      <protection locked="0"/>
    </xf>
    <xf numFmtId="0" fontId="0" fillId="2" borderId="6" xfId="0" applyNumberFormat="1" applyFont="1" applyFill="1" applyBorder="1" applyAlignment="1" applyProtection="1">
      <alignment horizontal="center" vertical="center"/>
      <protection locked="0"/>
    </xf>
    <xf numFmtId="0" fontId="0" fillId="2" borderId="6" xfId="0" applyNumberFormat="1" applyFont="1" applyFill="1" applyBorder="1" applyAlignment="1" applyProtection="1">
      <alignment horizontal="left" vertical="center"/>
      <protection locked="0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6" xfId="0" applyNumberFormat="1" applyFont="1" applyFill="1" applyBorder="1" applyAlignment="1" applyProtection="1">
      <alignment horizontal="center" vertical="center"/>
      <protection locked="0"/>
    </xf>
    <xf numFmtId="41" fontId="3" fillId="3" borderId="1" xfId="2" applyNumberFormat="1" applyFont="1" applyFill="1" applyBorder="1" applyAlignment="1" applyProtection="1">
      <alignment vertical="center"/>
    </xf>
    <xf numFmtId="0" fontId="10" fillId="4" borderId="0" xfId="0" applyNumberFormat="1" applyFont="1" applyFill="1" applyAlignment="1" applyProtection="1">
      <alignment horizontal="center" vertical="center"/>
      <protection locked="0"/>
    </xf>
    <xf numFmtId="0" fontId="10" fillId="6" borderId="0" xfId="0" applyNumberFormat="1" applyFont="1" applyFill="1" applyAlignment="1" applyProtection="1">
      <alignment horizontal="center" vertical="center"/>
      <protection locked="0"/>
    </xf>
    <xf numFmtId="0" fontId="9" fillId="0" borderId="0" xfId="0" applyNumberFormat="1" applyFont="1" applyProtection="1">
      <alignment vertical="center"/>
      <protection locked="0"/>
    </xf>
    <xf numFmtId="0" fontId="9" fillId="0" borderId="0" xfId="0" applyNumberFormat="1" applyFont="1" applyFill="1" applyBorder="1" applyProtection="1">
      <alignment vertical="center"/>
      <protection locked="0"/>
    </xf>
    <xf numFmtId="0" fontId="9" fillId="0" borderId="0" xfId="0" applyNumberFormat="1" applyFont="1" applyBorder="1" applyProtection="1">
      <alignment vertical="center"/>
      <protection locked="0"/>
    </xf>
    <xf numFmtId="49" fontId="3" fillId="7" borderId="7" xfId="0" applyNumberFormat="1" applyFont="1" applyFill="1" applyBorder="1" applyAlignment="1" applyProtection="1">
      <alignment horizontal="center" vertical="center" wrapText="1"/>
      <protection locked="0"/>
    </xf>
    <xf numFmtId="43" fontId="0" fillId="0" borderId="0" xfId="0" applyNumberFormat="1" applyProtection="1">
      <alignment vertical="center"/>
      <protection locked="0"/>
    </xf>
    <xf numFmtId="41" fontId="3" fillId="3" borderId="1" xfId="0" applyNumberFormat="1" applyFont="1" applyFill="1" applyBorder="1" applyProtection="1">
      <alignment vertical="center"/>
    </xf>
    <xf numFmtId="41" fontId="3" fillId="3" borderId="6" xfId="2" applyNumberFormat="1" applyFont="1" applyFill="1" applyBorder="1" applyAlignment="1" applyProtection="1">
      <alignment horizontal="center" vertical="center"/>
    </xf>
    <xf numFmtId="41" fontId="3" fillId="3" borderId="6" xfId="2" applyNumberFormat="1" applyFont="1" applyFill="1" applyBorder="1" applyAlignment="1" applyProtection="1">
      <alignment horizontal="center" vertical="center"/>
    </xf>
    <xf numFmtId="41" fontId="3" fillId="3" borderId="6" xfId="2" applyNumberFormat="1" applyFont="1" applyFill="1" applyBorder="1" applyAlignment="1" applyProtection="1">
      <alignment horizontal="center" vertical="center"/>
    </xf>
    <xf numFmtId="41" fontId="3" fillId="3" borderId="6" xfId="2" applyNumberFormat="1" applyFont="1" applyFill="1" applyBorder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0" fontId="3" fillId="6" borderId="0" xfId="0" applyNumberFormat="1" applyFont="1" applyFill="1" applyBorder="1" applyAlignment="1" applyProtection="1">
      <alignment vertical="center"/>
      <protection locked="0"/>
    </xf>
    <xf numFmtId="0" fontId="3" fillId="6" borderId="0" xfId="0" applyNumberFormat="1" applyFont="1" applyFill="1" applyBorder="1" applyAlignment="1" applyProtection="1">
      <alignment horizontal="center" vertical="center"/>
      <protection locked="0"/>
    </xf>
    <xf numFmtId="0" fontId="3" fillId="6" borderId="0" xfId="0" applyNumberFormat="1" applyFont="1" applyFill="1" applyBorder="1" applyAlignment="1" applyProtection="1">
      <alignment horizontal="center" vertical="center"/>
      <protection locked="0"/>
    </xf>
    <xf numFmtId="41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41" fontId="3" fillId="2" borderId="10" xfId="2" applyNumberFormat="1" applyFont="1" applyFill="1" applyBorder="1" applyProtection="1">
      <alignment vertical="center"/>
      <protection locked="0"/>
    </xf>
    <xf numFmtId="49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Fill="1" applyBorder="1" applyAlignment="1" applyProtection="1">
      <alignment horizontal="left" vertical="center"/>
      <protection locked="0"/>
    </xf>
    <xf numFmtId="49" fontId="2" fillId="0" borderId="6" xfId="0" applyNumberFormat="1" applyFont="1" applyFill="1" applyBorder="1" applyAlignment="1" applyProtection="1">
      <alignment horizontal="left" vertical="center"/>
      <protection locked="0"/>
    </xf>
    <xf numFmtId="49" fontId="2" fillId="0" borderId="6" xfId="0" applyNumberFormat="1" applyFont="1" applyFill="1" applyBorder="1" applyAlignment="1" applyProtection="1">
      <alignment horizontal="center" vertical="center"/>
      <protection locked="0"/>
    </xf>
    <xf numFmtId="49" fontId="2" fillId="2" borderId="6" xfId="0" applyNumberFormat="1" applyFont="1" applyFill="1" applyBorder="1" applyAlignment="1" applyProtection="1">
      <alignment horizontal="center" vertical="center"/>
      <protection locked="0"/>
    </xf>
    <xf numFmtId="0" fontId="2" fillId="2" borderId="6" xfId="0" applyNumberFormat="1" applyFont="1" applyFill="1" applyBorder="1" applyAlignment="1" applyProtection="1">
      <alignment horizontal="left" vertical="center"/>
      <protection locked="0"/>
    </xf>
    <xf numFmtId="0" fontId="2" fillId="0" borderId="6" xfId="0" applyNumberFormat="1" applyFont="1" applyBorder="1" applyAlignment="1" applyProtection="1">
      <alignment horizontal="left" vertical="center" wrapText="1"/>
      <protection locked="0"/>
    </xf>
    <xf numFmtId="0" fontId="2" fillId="2" borderId="6" xfId="0" applyNumberFormat="1" applyFont="1" applyFill="1" applyBorder="1" applyAlignment="1" applyProtection="1">
      <alignment horizontal="center" vertical="center" wrapText="1"/>
      <protection locked="0"/>
    </xf>
    <xf numFmtId="41" fontId="3" fillId="3" borderId="8" xfId="2" applyNumberFormat="1" applyFont="1" applyFill="1" applyBorder="1" applyProtection="1">
      <alignment vertical="center"/>
    </xf>
    <xf numFmtId="41" fontId="3" fillId="3" borderId="11" xfId="2" applyNumberFormat="1" applyFont="1" applyFill="1" applyBorder="1" applyProtection="1">
      <alignment vertical="center"/>
    </xf>
    <xf numFmtId="41" fontId="2" fillId="2" borderId="12" xfId="2" applyNumberFormat="1" applyFont="1" applyFill="1" applyBorder="1" applyProtection="1">
      <alignment vertical="center"/>
      <protection locked="0"/>
    </xf>
    <xf numFmtId="41" fontId="2" fillId="2" borderId="13" xfId="2" applyNumberFormat="1" applyFont="1" applyFill="1" applyBorder="1" applyProtection="1">
      <alignment vertical="center"/>
      <protection locked="0"/>
    </xf>
    <xf numFmtId="41" fontId="2" fillId="2" borderId="14" xfId="2" applyNumberFormat="1" applyFont="1" applyFill="1" applyBorder="1" applyProtection="1">
      <alignment vertical="center"/>
      <protection locked="0"/>
    </xf>
    <xf numFmtId="41" fontId="2" fillId="2" borderId="15" xfId="2" applyNumberFormat="1" applyFont="1" applyFill="1" applyBorder="1" applyProtection="1">
      <alignment vertical="center"/>
      <protection locked="0"/>
    </xf>
    <xf numFmtId="41" fontId="2" fillId="2" borderId="16" xfId="2" applyNumberFormat="1" applyFont="1" applyFill="1" applyBorder="1" applyProtection="1">
      <alignment vertical="center"/>
      <protection locked="0"/>
    </xf>
    <xf numFmtId="41" fontId="2" fillId="2" borderId="17" xfId="2" applyNumberFormat="1" applyFont="1" applyFill="1" applyBorder="1" applyProtection="1">
      <alignment vertical="center"/>
      <protection locked="0"/>
    </xf>
    <xf numFmtId="41" fontId="2" fillId="2" borderId="18" xfId="2" applyNumberFormat="1" applyFont="1" applyFill="1" applyBorder="1" applyProtection="1">
      <alignment vertical="center"/>
      <protection locked="0"/>
    </xf>
    <xf numFmtId="41" fontId="2" fillId="2" borderId="19" xfId="2" applyNumberFormat="1" applyFont="1" applyFill="1" applyBorder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3" fillId="4" borderId="0" xfId="0" applyNumberFormat="1" applyFont="1" applyFill="1" applyBorder="1" applyAlignment="1" applyProtection="1">
      <alignment vertical="center"/>
      <protection locked="0"/>
    </xf>
    <xf numFmtId="0" fontId="0" fillId="0" borderId="0" xfId="0" applyNumberFormat="1" applyAlignment="1">
      <alignment vertical="center"/>
    </xf>
    <xf numFmtId="0" fontId="11" fillId="5" borderId="1" xfId="0" applyNumberFormat="1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justify" vertical="center" wrapText="1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center"/>
    </xf>
    <xf numFmtId="0" fontId="3" fillId="0" borderId="20" xfId="0" applyNumberFormat="1" applyFont="1" applyFill="1" applyBorder="1" applyAlignment="1" applyProtection="1">
      <alignment vertical="center"/>
      <protection locked="0"/>
    </xf>
    <xf numFmtId="0" fontId="5" fillId="0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1" applyNumberFormat="1" applyFont="1" applyFill="1" applyBorder="1" applyAlignment="1" applyProtection="1">
      <alignment horizontal="center" vertical="center"/>
    </xf>
    <xf numFmtId="0" fontId="2" fillId="2" borderId="9" xfId="0" applyNumberFormat="1" applyFont="1" applyFill="1" applyBorder="1" applyAlignment="1" applyProtection="1">
      <alignment horizontal="center" vertical="center"/>
      <protection locked="0"/>
    </xf>
    <xf numFmtId="0" fontId="2" fillId="2" borderId="9" xfId="0" applyNumberFormat="1" applyFont="1" applyFill="1" applyBorder="1" applyAlignment="1" applyProtection="1">
      <alignment horizontal="left" vertical="center"/>
      <protection locked="0"/>
    </xf>
    <xf numFmtId="49" fontId="2" fillId="0" borderId="9" xfId="0" applyNumberFormat="1" applyFont="1" applyFill="1" applyBorder="1" applyAlignment="1" applyProtection="1">
      <alignment horizontal="left" vertical="center"/>
      <protection locked="0"/>
    </xf>
    <xf numFmtId="0" fontId="2" fillId="0" borderId="9" xfId="0" applyNumberFormat="1" applyFont="1" applyBorder="1" applyAlignment="1" applyProtection="1">
      <alignment horizontal="center" vertical="center"/>
      <protection locked="0"/>
    </xf>
    <xf numFmtId="0" fontId="2" fillId="0" borderId="9" xfId="0" applyNumberFormat="1" applyFont="1" applyBorder="1" applyAlignment="1" applyProtection="1">
      <alignment horizontal="left" vertical="center" wrapText="1"/>
      <protection locked="0"/>
    </xf>
    <xf numFmtId="49" fontId="2" fillId="0" borderId="9" xfId="0" applyNumberFormat="1" applyFont="1" applyFill="1" applyBorder="1" applyAlignment="1" applyProtection="1">
      <alignment horizontal="center" vertical="center"/>
      <protection locked="0"/>
    </xf>
    <xf numFmtId="0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3" fillId="8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0" xfId="0" applyNumberFormat="1" applyFont="1" applyFill="1" applyBorder="1" applyAlignment="1" applyProtection="1">
      <alignment horizontal="center" vertical="center"/>
      <protection locked="0"/>
    </xf>
    <xf numFmtId="49" fontId="3" fillId="9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NumberFormat="1" applyFont="1" applyFill="1" applyBorder="1" applyAlignment="1" applyProtection="1">
      <alignment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Protection="1">
      <alignment vertical="center"/>
      <protection locked="0"/>
    </xf>
    <xf numFmtId="41" fontId="3" fillId="3" borderId="1" xfId="2" applyNumberFormat="1" applyFont="1" applyFill="1" applyBorder="1" applyProtection="1">
      <alignment vertical="center"/>
    </xf>
    <xf numFmtId="0" fontId="0" fillId="0" borderId="1" xfId="0" applyNumberFormat="1" applyFill="1" applyBorder="1" applyProtection="1">
      <alignment vertical="center"/>
      <protection locked="0"/>
    </xf>
    <xf numFmtId="0" fontId="0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3" fillId="4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3" fillId="3" borderId="8" xfId="2" applyNumberFormat="1" applyFont="1" applyFill="1" applyBorder="1" applyProtection="1">
      <alignment vertical="center"/>
    </xf>
    <xf numFmtId="0" fontId="0" fillId="0" borderId="0" xfId="0" applyNumberFormat="1" applyBorder="1" applyAlignment="1">
      <alignment horizontal="center" vertical="center"/>
    </xf>
    <xf numFmtId="0" fontId="12" fillId="0" borderId="0" xfId="0" applyNumberFormat="1" applyFont="1" applyFill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Border="1" applyProtection="1">
      <alignment vertical="center"/>
      <protection locked="0"/>
    </xf>
    <xf numFmtId="0" fontId="3" fillId="0" borderId="23" xfId="0" applyNumberFormat="1" applyFont="1" applyFill="1" applyBorder="1" applyAlignment="1" applyProtection="1">
      <alignment vertical="center"/>
      <protection locked="0"/>
    </xf>
    <xf numFmtId="0" fontId="5" fillId="0" borderId="21" xfId="0" applyNumberFormat="1" applyFont="1" applyFill="1" applyBorder="1" applyAlignment="1" applyProtection="1">
      <alignment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3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" xfId="0" applyNumberFormat="1" applyFont="1" applyBorder="1" applyAlignment="1" applyProtection="1">
      <alignment horizontal="center" vertical="center"/>
      <protection locked="0"/>
    </xf>
    <xf numFmtId="0" fontId="14" fillId="0" borderId="1" xfId="0" applyNumberFormat="1" applyFont="1" applyBorder="1" applyAlignment="1" applyProtection="1">
      <alignment horizontal="center" vertical="center"/>
      <protection locked="0"/>
    </xf>
    <xf numFmtId="0" fontId="14" fillId="0" borderId="1" xfId="0" applyNumberFormat="1" applyFont="1" applyBorder="1" applyProtection="1">
      <alignment vertical="center"/>
      <protection locked="0"/>
    </xf>
    <xf numFmtId="0" fontId="14" fillId="0" borderId="0" xfId="0" applyNumberFormat="1" applyFont="1" applyFill="1" applyProtection="1">
      <alignment vertical="center"/>
      <protection locked="0"/>
    </xf>
    <xf numFmtId="0" fontId="14" fillId="0" borderId="0" xfId="0" applyNumberFormat="1" applyFon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Protection="1">
      <alignment vertical="center"/>
    </xf>
    <xf numFmtId="0" fontId="0" fillId="0" borderId="0" xfId="0" applyNumberFormat="1" applyProtection="1">
      <alignment vertical="center"/>
    </xf>
    <xf numFmtId="0" fontId="3" fillId="5" borderId="8" xfId="0" applyNumberFormat="1" applyFont="1" applyFill="1" applyBorder="1" applyAlignment="1" applyProtection="1">
      <alignment horizontal="center" vertical="center"/>
    </xf>
    <xf numFmtId="0" fontId="0" fillId="0" borderId="0" xfId="0" applyNumberFormat="1" applyBorder="1" applyProtection="1">
      <alignment vertical="center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</xf>
    <xf numFmtId="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3" borderId="1" xfId="1" applyNumberFormat="1" applyFont="1" applyFill="1" applyBorder="1" applyAlignment="1" applyProtection="1">
      <alignment horizontal="center" vertical="center"/>
    </xf>
    <xf numFmtId="10" fontId="3" fillId="3" borderId="1" xfId="1" applyNumberFormat="1" applyFont="1" applyFill="1" applyBorder="1" applyAlignment="1" applyProtection="1">
      <alignment horizontal="right" vertical="center"/>
    </xf>
    <xf numFmtId="10" fontId="3" fillId="3" borderId="26" xfId="1" applyNumberFormat="1" applyFont="1" applyFill="1" applyBorder="1" applyProtection="1">
      <alignment vertical="center"/>
    </xf>
    <xf numFmtId="10" fontId="3" fillId="3" borderId="27" xfId="1" applyNumberFormat="1" applyFont="1" applyFill="1" applyBorder="1" applyAlignment="1" applyProtection="1">
      <alignment horizontal="center" vertical="center"/>
    </xf>
    <xf numFmtId="10" fontId="3" fillId="3" borderId="28" xfId="1" applyNumberFormat="1" applyFont="1" applyFill="1" applyBorder="1" applyAlignment="1" applyProtection="1">
      <alignment vertical="center"/>
    </xf>
    <xf numFmtId="10" fontId="3" fillId="3" borderId="2" xfId="1" applyNumberFormat="1" applyFont="1" applyFill="1" applyBorder="1" applyAlignment="1" applyProtection="1">
      <alignment horizontal="center" vertical="center"/>
    </xf>
    <xf numFmtId="10" fontId="3" fillId="3" borderId="29" xfId="1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11" fillId="5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left" vertical="center"/>
      <protection locked="0"/>
    </xf>
    <xf numFmtId="41" fontId="3" fillId="10" borderId="1" xfId="2" applyNumberFormat="1" applyFont="1" applyFill="1" applyBorder="1" applyProtection="1">
      <alignment vertical="center"/>
    </xf>
    <xf numFmtId="41" fontId="2" fillId="0" borderId="9" xfId="2" applyNumberFormat="1" applyFont="1" applyBorder="1" applyAlignment="1" applyProtection="1">
      <alignment vertical="center"/>
      <protection locked="0"/>
    </xf>
    <xf numFmtId="41" fontId="2" fillId="0" borderId="1" xfId="2" applyNumberFormat="1" applyFont="1" applyBorder="1" applyAlignment="1" applyProtection="1">
      <alignment vertical="center"/>
      <protection locked="0"/>
    </xf>
    <xf numFmtId="41" fontId="2" fillId="0" borderId="6" xfId="2" applyNumberFormat="1" applyFont="1" applyBorder="1" applyAlignment="1" applyProtection="1">
      <alignment vertical="center"/>
      <protection locked="0"/>
    </xf>
    <xf numFmtId="41" fontId="2" fillId="2" borderId="9" xfId="2" applyNumberFormat="1" applyFont="1" applyFill="1" applyBorder="1" applyAlignment="1" applyProtection="1">
      <alignment vertical="center"/>
      <protection locked="0"/>
    </xf>
    <xf numFmtId="41" fontId="2" fillId="2" borderId="1" xfId="2" applyNumberFormat="1" applyFont="1" applyFill="1" applyBorder="1" applyAlignment="1" applyProtection="1">
      <alignment vertical="center"/>
      <protection locked="0"/>
    </xf>
    <xf numFmtId="41" fontId="2" fillId="0" borderId="6" xfId="2" applyNumberFormat="1" applyFont="1" applyFill="1" applyBorder="1" applyAlignment="1" applyProtection="1">
      <alignment vertical="center"/>
      <protection locked="0"/>
    </xf>
    <xf numFmtId="41" fontId="2" fillId="0" borderId="8" xfId="2" applyNumberFormat="1" applyFont="1" applyFill="1" applyBorder="1" applyAlignment="1" applyProtection="1">
      <alignment vertical="center"/>
      <protection locked="0"/>
    </xf>
    <xf numFmtId="41" fontId="2" fillId="0" borderId="9" xfId="2" applyNumberFormat="1" applyFont="1" applyFill="1" applyBorder="1" applyAlignment="1" applyProtection="1">
      <alignment vertical="center"/>
      <protection locked="0"/>
    </xf>
    <xf numFmtId="41" fontId="2" fillId="0" borderId="1" xfId="2" applyNumberFormat="1" applyFont="1" applyFill="1" applyBorder="1" applyAlignment="1" applyProtection="1">
      <alignment vertical="center"/>
      <protection locked="0"/>
    </xf>
    <xf numFmtId="41" fontId="2" fillId="0" borderId="8" xfId="2" applyNumberFormat="1" applyFont="1" applyBorder="1" applyAlignment="1" applyProtection="1">
      <alignment vertical="center"/>
      <protection locked="0"/>
    </xf>
    <xf numFmtId="41" fontId="2" fillId="2" borderId="6" xfId="2" applyNumberFormat="1" applyFont="1" applyFill="1" applyBorder="1" applyAlignment="1" applyProtection="1">
      <alignment vertical="center"/>
      <protection locked="0"/>
    </xf>
    <xf numFmtId="41" fontId="2" fillId="2" borderId="8" xfId="2" applyNumberFormat="1" applyFont="1" applyFill="1" applyBorder="1" applyAlignment="1" applyProtection="1">
      <alignment vertical="center"/>
      <protection locked="0"/>
    </xf>
    <xf numFmtId="41" fontId="0" fillId="2" borderId="6" xfId="2" applyNumberFormat="1" applyFont="1" applyFill="1" applyBorder="1" applyAlignment="1" applyProtection="1">
      <alignment vertical="center"/>
      <protection locked="0"/>
    </xf>
    <xf numFmtId="41" fontId="0" fillId="2" borderId="8" xfId="2" applyNumberFormat="1" applyFont="1" applyFill="1" applyBorder="1" applyAlignment="1" applyProtection="1">
      <alignment vertical="center"/>
      <protection locked="0"/>
    </xf>
    <xf numFmtId="41" fontId="0" fillId="0" borderId="6" xfId="2" applyNumberFormat="1" applyFont="1" applyBorder="1" applyAlignment="1" applyProtection="1">
      <alignment vertical="center"/>
      <protection locked="0"/>
    </xf>
    <xf numFmtId="41" fontId="0" fillId="0" borderId="1" xfId="2" applyNumberFormat="1" applyFont="1" applyBorder="1" applyAlignment="1" applyProtection="1">
      <alignment vertical="center"/>
      <protection locked="0"/>
    </xf>
    <xf numFmtId="0" fontId="3" fillId="0" borderId="30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</xf>
    <xf numFmtId="49" fontId="3" fillId="7" borderId="2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3" xfId="0" applyNumberFormat="1" applyFont="1" applyFill="1" applyBorder="1" applyAlignment="1" applyProtection="1">
      <alignment horizontal="center" vertical="center" wrapText="1"/>
      <protection locked="0"/>
    </xf>
    <xf numFmtId="41" fontId="3" fillId="0" borderId="0" xfId="2" applyNumberFormat="1" applyFont="1" applyFill="1" applyBorder="1" applyProtection="1">
      <alignment vertical="center"/>
    </xf>
    <xf numFmtId="0" fontId="8" fillId="0" borderId="0" xfId="0" applyNumberFormat="1" applyFont="1" applyFill="1" applyBorder="1" applyAlignment="1" applyProtection="1">
      <alignment horizontal="left" vertical="center"/>
      <protection locked="0"/>
    </xf>
    <xf numFmtId="0" fontId="15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21" xfId="0" applyNumberFormat="1" applyFont="1" applyFill="1" applyBorder="1" applyAlignment="1" applyProtection="1">
      <alignment vertical="center"/>
      <protection locked="0"/>
    </xf>
    <xf numFmtId="41" fontId="3" fillId="3" borderId="15" xfId="2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Protection="1">
      <alignment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41" fontId="3" fillId="10" borderId="1" xfId="2" applyNumberFormat="1" applyFont="1" applyFill="1" applyBorder="1" applyProtection="1">
      <alignment vertical="center"/>
      <protection locked="0"/>
    </xf>
    <xf numFmtId="41" fontId="3" fillId="0" borderId="0" xfId="2" applyNumberFormat="1" applyFont="1" applyFill="1" applyBorder="1" applyProtection="1">
      <alignment vertical="center"/>
      <protection locked="0"/>
    </xf>
    <xf numFmtId="49" fontId="0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32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9" xfId="0" applyNumberFormat="1" applyFont="1" applyFill="1" applyBorder="1" applyAlignment="1" applyProtection="1">
      <alignment horizontal="center" vertical="center"/>
      <protection locked="0"/>
    </xf>
    <xf numFmtId="49" fontId="0" fillId="0" borderId="9" xfId="0" applyNumberFormat="1" applyFont="1" applyFill="1" applyBorder="1" applyAlignment="1" applyProtection="1">
      <alignment horizontal="left" vertical="center"/>
      <protection locked="0"/>
    </xf>
    <xf numFmtId="49" fontId="0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6" xfId="0" applyNumberFormat="1" applyFont="1" applyFill="1" applyBorder="1" applyAlignment="1" applyProtection="1">
      <alignment horizontal="center" vertical="center"/>
      <protection locked="0"/>
    </xf>
    <xf numFmtId="49" fontId="0" fillId="0" borderId="6" xfId="0" applyNumberFormat="1" applyFont="1" applyFill="1" applyBorder="1" applyAlignment="1" applyProtection="1">
      <alignment horizontal="left" vertical="center"/>
      <protection locked="0"/>
    </xf>
    <xf numFmtId="0" fontId="0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NumberFormat="1" applyFont="1" applyFill="1" applyBorder="1" applyAlignment="1" applyProtection="1">
      <alignment horizontal="left" vertical="center"/>
      <protection locked="0"/>
    </xf>
    <xf numFmtId="0" fontId="3" fillId="4" borderId="21" xfId="0" applyNumberFormat="1" applyFont="1" applyFill="1" applyBorder="1" applyAlignment="1" applyProtection="1">
      <alignment horizontal="center" vertical="center"/>
    </xf>
    <xf numFmtId="49" fontId="3" fillId="7" borderId="7" xfId="0" applyNumberFormat="1" applyFont="1" applyFill="1" applyBorder="1" applyAlignment="1" applyProtection="1">
      <alignment horizontal="center" vertical="center" wrapText="1"/>
    </xf>
    <xf numFmtId="49" fontId="3" fillId="7" borderId="21" xfId="0" applyNumberFormat="1" applyFont="1" applyFill="1" applyBorder="1" applyAlignment="1" applyProtection="1">
      <alignment horizontal="center" vertical="center" wrapText="1"/>
    </xf>
    <xf numFmtId="49" fontId="3" fillId="8" borderId="20" xfId="0" applyNumberFormat="1" applyFont="1" applyFill="1" applyBorder="1" applyAlignment="1" applyProtection="1">
      <alignment horizontal="center" vertical="center" wrapText="1"/>
    </xf>
    <xf numFmtId="0" fontId="3" fillId="9" borderId="20" xfId="0" applyNumberFormat="1" applyFont="1" applyFill="1" applyBorder="1" applyAlignment="1" applyProtection="1">
      <alignment horizontal="center" vertical="center"/>
    </xf>
    <xf numFmtId="49" fontId="3" fillId="9" borderId="20" xfId="0" applyNumberFormat="1" applyFont="1" applyFill="1" applyBorder="1" applyAlignment="1" applyProtection="1">
      <alignment horizontal="center" vertical="center" wrapText="1"/>
    </xf>
    <xf numFmtId="41" fontId="3" fillId="10" borderId="1" xfId="2" applyNumberFormat="1" applyFont="1" applyFill="1" applyBorder="1" applyAlignment="1" applyProtection="1">
      <alignment vertical="center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0" xfId="1" applyNumberFormat="1" applyFont="1" applyFill="1" applyBorder="1" applyAlignment="1" applyProtection="1">
      <alignment vertical="center"/>
    </xf>
    <xf numFmtId="0" fontId="3" fillId="5" borderId="9" xfId="0" applyNumberFormat="1" applyFont="1" applyFill="1" applyBorder="1" applyAlignment="1" applyProtection="1">
      <alignment horizontal="center" vertical="center"/>
      <protection locked="0"/>
    </xf>
    <xf numFmtId="41" fontId="3" fillId="3" borderId="33" xfId="2" applyNumberFormat="1" applyFont="1" applyFill="1" applyBorder="1" applyProtection="1">
      <alignment vertical="center"/>
    </xf>
    <xf numFmtId="41" fontId="3" fillId="3" borderId="34" xfId="2" applyNumberFormat="1" applyFont="1" applyFill="1" applyBorder="1" applyProtection="1">
      <alignment vertical="center"/>
    </xf>
    <xf numFmtId="41" fontId="2" fillId="2" borderId="35" xfId="2" applyNumberFormat="1" applyFont="1" applyFill="1" applyBorder="1" applyProtection="1">
      <alignment vertical="center"/>
      <protection locked="0"/>
    </xf>
    <xf numFmtId="0" fontId="7" fillId="4" borderId="0" xfId="0" applyNumberFormat="1" applyFont="1" applyFill="1" applyAlignment="1" applyProtection="1">
      <alignment vertical="center"/>
      <protection locked="0"/>
    </xf>
    <xf numFmtId="0" fontId="10" fillId="0" borderId="0" xfId="0" applyNumberFormat="1" applyFont="1" applyAlignment="1" applyProtection="1">
      <alignment horizontal="center" vertical="center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10" borderId="36" xfId="0" quotePrefix="1" applyNumberFormat="1" applyFont="1" applyFill="1" applyBorder="1" applyAlignment="1" applyProtection="1">
      <alignment horizontal="center" vertical="center"/>
      <protection locked="0"/>
    </xf>
    <xf numFmtId="0" fontId="8" fillId="10" borderId="3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9" xfId="0" applyNumberForma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32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9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</xf>
    <xf numFmtId="0" fontId="3" fillId="5" borderId="9" xfId="0" applyNumberFormat="1" applyFont="1" applyFill="1" applyBorder="1" applyAlignment="1" applyProtection="1">
      <alignment horizontal="center" vertical="center"/>
    </xf>
    <xf numFmtId="0" fontId="3" fillId="5" borderId="32" xfId="0" applyNumberFormat="1" applyFont="1" applyFill="1" applyBorder="1" applyAlignment="1" applyProtection="1">
      <alignment horizontal="center" vertical="center"/>
    </xf>
    <xf numFmtId="0" fontId="3" fillId="5" borderId="5" xfId="0" applyNumberFormat="1" applyFont="1" applyFill="1" applyBorder="1" applyAlignment="1" applyProtection="1">
      <alignment horizontal="center" vertical="center"/>
    </xf>
    <xf numFmtId="0" fontId="0" fillId="5" borderId="9" xfId="0" applyNumberFormat="1" applyFill="1" applyBorder="1" applyAlignment="1" applyProtection="1">
      <alignment horizontal="center" vertical="center"/>
    </xf>
    <xf numFmtId="0" fontId="0" fillId="5" borderId="5" xfId="0" applyNumberFormat="1" applyFill="1" applyBorder="1" applyAlignment="1" applyProtection="1">
      <alignment horizontal="center" vertical="center"/>
    </xf>
    <xf numFmtId="0" fontId="3" fillId="5" borderId="6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</xf>
    <xf numFmtId="0" fontId="3" fillId="5" borderId="41" xfId="0" applyNumberFormat="1" applyFont="1" applyFill="1" applyBorder="1" applyAlignment="1" applyProtection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/>
    </xf>
    <xf numFmtId="0" fontId="3" fillId="5" borderId="21" xfId="0" applyNumberFormat="1" applyFont="1" applyFill="1" applyBorder="1" applyAlignment="1" applyProtection="1">
      <alignment horizontal="center" vertical="center"/>
    </xf>
    <xf numFmtId="0" fontId="3" fillId="5" borderId="7" xfId="0" applyNumberFormat="1" applyFont="1" applyFill="1" applyBorder="1" applyAlignment="1" applyProtection="1">
      <alignment horizontal="center" vertical="center"/>
    </xf>
    <xf numFmtId="0" fontId="3" fillId="5" borderId="38" xfId="0" applyNumberFormat="1" applyFont="1" applyFill="1" applyBorder="1" applyAlignment="1" applyProtection="1">
      <alignment horizontal="center" vertical="center"/>
    </xf>
    <xf numFmtId="0" fontId="3" fillId="5" borderId="39" xfId="0" applyNumberFormat="1" applyFont="1" applyFill="1" applyBorder="1" applyAlignment="1" applyProtection="1">
      <alignment horizontal="center" vertical="center"/>
    </xf>
    <xf numFmtId="0" fontId="3" fillId="5" borderId="40" xfId="0" applyNumberFormat="1" applyFont="1" applyFill="1" applyBorder="1" applyAlignment="1" applyProtection="1">
      <alignment horizontal="center" vertical="center"/>
    </xf>
    <xf numFmtId="0" fontId="3" fillId="5" borderId="25" xfId="0" applyNumberFormat="1" applyFont="1" applyFill="1" applyBorder="1" applyAlignment="1" applyProtection="1">
      <alignment horizontal="center" vertical="center"/>
    </xf>
    <xf numFmtId="0" fontId="3" fillId="5" borderId="31" xfId="0" applyNumberFormat="1" applyFont="1" applyFill="1" applyBorder="1" applyAlignment="1" applyProtection="1">
      <alignment horizontal="center" vertical="center"/>
    </xf>
    <xf numFmtId="0" fontId="3" fillId="5" borderId="27" xfId="0" applyNumberFormat="1" applyFont="1" applyFill="1" applyBorder="1" applyAlignment="1" applyProtection="1">
      <alignment horizontal="center" vertical="center"/>
    </xf>
    <xf numFmtId="0" fontId="3" fillId="4" borderId="9" xfId="0" applyNumberFormat="1" applyFont="1" applyFill="1" applyBorder="1" applyAlignment="1" applyProtection="1">
      <alignment horizontal="center" vertical="center"/>
      <protection locked="0"/>
    </xf>
    <xf numFmtId="0" fontId="3" fillId="4" borderId="32" xfId="0" applyNumberFormat="1" applyFont="1" applyFill="1" applyBorder="1" applyAlignment="1" applyProtection="1">
      <alignment horizontal="center" vertical="center"/>
      <protection locked="0"/>
    </xf>
    <xf numFmtId="0" fontId="3" fillId="4" borderId="5" xfId="0" applyNumberFormat="1" applyFont="1" applyFill="1" applyBorder="1" applyAlignment="1" applyProtection="1">
      <alignment horizontal="center" vertical="center"/>
      <protection locked="0"/>
    </xf>
    <xf numFmtId="0" fontId="3" fillId="8" borderId="9" xfId="0" applyNumberFormat="1" applyFont="1" applyFill="1" applyBorder="1" applyAlignment="1" applyProtection="1">
      <alignment horizontal="center" vertical="center"/>
      <protection locked="0"/>
    </xf>
    <xf numFmtId="0" fontId="3" fillId="8" borderId="5" xfId="0" applyNumberFormat="1" applyFont="1" applyFill="1" applyBorder="1" applyAlignment="1" applyProtection="1">
      <alignment horizontal="center" vertical="center"/>
      <protection locked="0"/>
    </xf>
    <xf numFmtId="0" fontId="3" fillId="9" borderId="9" xfId="0" applyNumberFormat="1" applyFont="1" applyFill="1" applyBorder="1" applyAlignment="1" applyProtection="1">
      <alignment horizontal="center" vertical="center"/>
      <protection locked="0"/>
    </xf>
    <xf numFmtId="0" fontId="3" fillId="9" borderId="32" xfId="0" applyNumberFormat="1" applyFont="1" applyFill="1" applyBorder="1" applyAlignment="1" applyProtection="1">
      <alignment horizontal="center" vertical="center"/>
      <protection locked="0"/>
    </xf>
    <xf numFmtId="0" fontId="3" fillId="9" borderId="5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</xf>
    <xf numFmtId="0" fontId="3" fillId="4" borderId="9" xfId="0" applyNumberFormat="1" applyFont="1" applyFill="1" applyBorder="1" applyAlignment="1" applyProtection="1">
      <alignment horizontal="center" vertical="center"/>
    </xf>
    <xf numFmtId="0" fontId="3" fillId="4" borderId="32" xfId="0" applyNumberFormat="1" applyFont="1" applyFill="1" applyBorder="1" applyAlignment="1" applyProtection="1">
      <alignment horizontal="center" vertical="center"/>
    </xf>
    <xf numFmtId="0" fontId="3" fillId="4" borderId="5" xfId="0" applyNumberFormat="1" applyFont="1" applyFill="1" applyBorder="1" applyAlignment="1" applyProtection="1">
      <alignment horizontal="center" vertical="center"/>
    </xf>
    <xf numFmtId="0" fontId="3" fillId="8" borderId="9" xfId="0" applyNumberFormat="1" applyFont="1" applyFill="1" applyBorder="1" applyAlignment="1" applyProtection="1">
      <alignment horizontal="center" vertical="center"/>
    </xf>
    <xf numFmtId="0" fontId="3" fillId="8" borderId="5" xfId="0" applyNumberFormat="1" applyFont="1" applyFill="1" applyBorder="1" applyAlignment="1" applyProtection="1">
      <alignment horizontal="center" vertical="center"/>
    </xf>
    <xf numFmtId="0" fontId="3" fillId="9" borderId="9" xfId="0" applyNumberFormat="1" applyFont="1" applyFill="1" applyBorder="1" applyAlignment="1" applyProtection="1">
      <alignment horizontal="center" vertical="center"/>
    </xf>
    <xf numFmtId="0" fontId="3" fillId="9" borderId="32" xfId="0" applyNumberFormat="1" applyFont="1" applyFill="1" applyBorder="1" applyAlignment="1" applyProtection="1">
      <alignment horizontal="center" vertical="center"/>
    </xf>
    <xf numFmtId="0" fontId="3" fillId="9" borderId="5" xfId="0" applyNumberFormat="1" applyFont="1" applyFill="1" applyBorder="1" applyAlignment="1" applyProtection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0" fillId="0" borderId="30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66"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0CECE"/>
        </patternFill>
      </fill>
    </dxf>
    <dxf>
      <fill>
        <patternFill>
          <bgColor rgb="FFFFFF00"/>
        </patternFill>
      </fill>
    </dxf>
    <dxf>
      <fill>
        <patternFill>
          <bgColor rgb="FFD0CECE"/>
        </patternFill>
      </fill>
    </dxf>
    <dxf>
      <font>
        <b/>
        <i val="0"/>
      </font>
      <fill>
        <patternFill>
          <bgColor rgb="FFD0CECE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ill>
        <patternFill>
          <bgColor rgb="FFD0CECE"/>
        </patternFill>
      </fill>
    </dxf>
    <dxf>
      <fill>
        <patternFill>
          <bgColor rgb="FFFFFF00"/>
        </patternFill>
      </fill>
    </dxf>
    <dxf>
      <fill>
        <patternFill>
          <bgColor rgb="FFD0CECE"/>
        </patternFill>
      </fill>
    </dxf>
    <dxf>
      <font>
        <b/>
        <i val="0"/>
      </font>
      <fill>
        <patternFill>
          <bgColor rgb="FFD0CECE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top style="thin">
          <color rgb="FF000000"/>
        </top>
        <horizontal/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ill>
        <patternFill>
          <bgColor rgb="FFD0CECE"/>
        </patternFill>
      </fill>
    </dxf>
    <dxf>
      <fill>
        <patternFill>
          <bgColor rgb="FFFFFF0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D0CECE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0000"/>
      </font>
      <fill>
        <patternFill>
          <bgColor rgb="FFFF0000"/>
        </patternFill>
      </fill>
    </dxf>
    <dxf>
      <font>
        <strike val="0"/>
      </font>
      <fill>
        <patternFill>
          <bgColor rgb="FFFFFFFF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65"/>
      <tableStyleElement type="headerRow" dxfId="64"/>
      <tableStyleElement type="totalRow" dxfId="63"/>
      <tableStyleElement type="firstColumn" dxfId="62"/>
      <tableStyleElement type="lastColumn" dxfId="61"/>
      <tableStyleElement type="firstRowStripe" dxfId="60"/>
      <tableStyleElement type="firstColumnStripe" dxfId="59"/>
    </tableStyle>
    <tableStyle name="Light Style 1 - Accent 1" table="0" count="7">
      <tableStyleElement type="wholeTable" dxfId="58"/>
      <tableStyleElement type="headerRow" dxfId="57"/>
      <tableStyleElement type="totalRow" dxfId="56"/>
      <tableStyleElement type="firstColumn" dxfId="55"/>
      <tableStyleElement type="lastColumn" dxfId="54"/>
      <tableStyleElement type="firstRowStripe" dxfId="53"/>
      <tableStyleElement type="firstColumnStripe" dxfId="5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7_452" displayName="표7_452" ref="A27:H127" totalsRowShown="0" headerRowBorderDxfId="42" tableBorderDxfId="41">
  <autoFilter ref="A27:H127"/>
  <tableColumns count="8">
    <tableColumn id="1" name="번호" dataDxfId="40"/>
    <tableColumn id="2" name="경비" dataDxfId="39"/>
    <tableColumn id="3" name="사업유형" dataDxfId="38"/>
    <tableColumn id="4" name="보조세목" dataDxfId="37"/>
    <tableColumn id="5" name="산출내역" dataDxfId="36"/>
    <tableColumn id="6" name="국고보조금" dataDxfId="35" dataCellStyle="쉼표 [0]"/>
    <tableColumn id="7" name="자기부담금" dataDxfId="34" dataCellStyle="쉼표 [0]"/>
    <tableColumn id="8" name="총액" dataDxfId="33" dataCellStyle="쉼표 [0]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표7_4523" displayName="표7_4523" ref="A27:H127" totalsRowShown="0" headerRowBorderDxfId="26" tableBorderDxfId="25">
  <autoFilter ref="A27:H127"/>
  <tableColumns count="8">
    <tableColumn id="1" name="번호" dataDxfId="24"/>
    <tableColumn id="2" name="경비" dataDxfId="23"/>
    <tableColumn id="3" name="사업유형" dataDxfId="22"/>
    <tableColumn id="4" name="보조세목" dataDxfId="21"/>
    <tableColumn id="5" name="산출내역" dataDxfId="20"/>
    <tableColumn id="6" name="국고보조금" dataDxfId="19" dataCellStyle="쉼표 [0]"/>
    <tableColumn id="7" name="자기부담금" dataDxfId="18" dataCellStyle="쉼표 [0]"/>
    <tableColumn id="8" name="총액" dataDxfId="17" dataCellStyle="쉼표 [0]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4" name="표7_45" displayName="표7_45" ref="A28:H128" totalsRowShown="0" headerRowDxfId="10" headerRowBorderDxfId="9" tableBorderDxfId="8">
  <autoFilter ref="A28:H128"/>
  <tableColumns count="8">
    <tableColumn id="1" name="번호" dataDxfId="7"/>
    <tableColumn id="2" name="경비" dataDxfId="6"/>
    <tableColumn id="3" name="사업유형" dataDxfId="5"/>
    <tableColumn id="4" name="보조세목" dataDxfId="4"/>
    <tableColumn id="5" name="산출내역" dataDxfId="3"/>
    <tableColumn id="6" name="국고보조금" dataDxfId="2" dataCellStyle="쉼표 [0]"/>
    <tableColumn id="7" name="자기부담금" dataDxfId="1" dataCellStyle="쉼표 [0]"/>
    <tableColumn id="8" name="총액" dataDxfId="0" dataCellStyle="쉼표 [0]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0"/>
  <sheetViews>
    <sheetView showGridLines="0" tabSelected="1" zoomScale="85" zoomScaleNormal="85" zoomScaleSheetLayoutView="85" workbookViewId="0">
      <selection activeCell="G16" sqref="G16"/>
    </sheetView>
  </sheetViews>
  <sheetFormatPr defaultColWidth="9" defaultRowHeight="16.5" x14ac:dyDescent="0.3"/>
  <cols>
    <col min="1" max="1" width="9.5" style="2" customWidth="1"/>
    <col min="2" max="2" width="20.375" style="2" bestFit="1" customWidth="1"/>
    <col min="3" max="3" width="17.75" style="152" customWidth="1"/>
    <col min="4" max="4" width="27.125" style="152" customWidth="1"/>
    <col min="5" max="5" width="28.5" style="2" customWidth="1"/>
    <col min="6" max="6" width="23.125" style="152" customWidth="1"/>
    <col min="7" max="7" width="39.125" style="152" customWidth="1"/>
    <col min="8" max="16384" width="9" style="2"/>
  </cols>
  <sheetData>
    <row r="1" spans="1:12" ht="39.950000000000003" customHeight="1" x14ac:dyDescent="0.3">
      <c r="A1" s="230" t="str">
        <f>IF(D8="","1. 인력구성계획-단체명","1. 인력구성계획-"&amp;D8)</f>
        <v>1. 인력구성계획-단체명</v>
      </c>
      <c r="B1" s="230"/>
      <c r="C1" s="230"/>
      <c r="D1" s="230"/>
      <c r="E1" s="230"/>
      <c r="F1" s="230"/>
      <c r="G1" s="230"/>
      <c r="H1" s="40"/>
    </row>
    <row r="2" spans="1:12" x14ac:dyDescent="0.3">
      <c r="A2" s="9" t="s">
        <v>208</v>
      </c>
      <c r="B2" s="9"/>
      <c r="C2" s="10"/>
      <c r="D2" s="10"/>
      <c r="E2" s="10"/>
      <c r="F2" s="10"/>
      <c r="G2" s="10"/>
      <c r="H2" s="43"/>
      <c r="I2" s="3"/>
      <c r="J2" s="3"/>
      <c r="K2" s="3"/>
      <c r="L2" s="3"/>
    </row>
    <row r="3" spans="1:12" x14ac:dyDescent="0.3">
      <c r="A3" s="11" t="s">
        <v>155</v>
      </c>
      <c r="B3" s="11"/>
      <c r="C3" s="10"/>
      <c r="D3" s="10"/>
      <c r="E3" s="10"/>
      <c r="F3" s="10"/>
      <c r="G3" s="10"/>
      <c r="H3" s="43"/>
      <c r="I3" s="3"/>
      <c r="J3" s="3"/>
      <c r="K3" s="3"/>
      <c r="L3" s="3"/>
    </row>
    <row r="4" spans="1:12" x14ac:dyDescent="0.3">
      <c r="A4" s="11" t="s">
        <v>25</v>
      </c>
      <c r="B4" s="11"/>
      <c r="C4" s="10"/>
      <c r="D4" s="10"/>
      <c r="E4" s="10"/>
      <c r="F4" s="10"/>
      <c r="G4" s="10"/>
      <c r="H4" s="43"/>
      <c r="I4" s="3"/>
      <c r="J4" s="3"/>
      <c r="K4" s="3"/>
      <c r="L4" s="3"/>
    </row>
    <row r="5" spans="1:12" x14ac:dyDescent="0.3">
      <c r="A5" s="11" t="s">
        <v>168</v>
      </c>
      <c r="B5" s="11"/>
      <c r="C5" s="10"/>
      <c r="D5" s="10"/>
      <c r="E5" s="10"/>
      <c r="F5" s="10"/>
      <c r="G5" s="10"/>
      <c r="H5" s="43"/>
      <c r="I5" s="3"/>
      <c r="J5" s="3"/>
      <c r="K5" s="3"/>
      <c r="L5" s="3"/>
    </row>
    <row r="6" spans="1:12" x14ac:dyDescent="0.3">
      <c r="A6" s="17" t="s">
        <v>163</v>
      </c>
      <c r="B6" s="102"/>
      <c r="C6" s="44"/>
      <c r="D6" s="44"/>
      <c r="E6" s="15"/>
      <c r="F6" s="44"/>
      <c r="G6" s="44"/>
      <c r="H6" s="34"/>
      <c r="I6" s="3"/>
      <c r="J6" s="3"/>
      <c r="K6" s="3"/>
      <c r="L6" s="3"/>
    </row>
    <row r="7" spans="1:12" s="3" customFormat="1" x14ac:dyDescent="0.3">
      <c r="A7" s="41"/>
      <c r="B7" s="111"/>
      <c r="C7" s="42"/>
      <c r="D7" s="42"/>
      <c r="E7" s="34"/>
      <c r="F7" s="42"/>
      <c r="G7" s="42"/>
      <c r="H7" s="34"/>
    </row>
    <row r="8" spans="1:12" s="3" customFormat="1" ht="30" customHeight="1" x14ac:dyDescent="0.3">
      <c r="A8" s="231" t="s">
        <v>58</v>
      </c>
      <c r="B8" s="232"/>
      <c r="C8" s="232"/>
      <c r="D8" s="233"/>
      <c r="E8" s="234"/>
      <c r="F8" s="25" t="s">
        <v>23</v>
      </c>
      <c r="G8" s="42"/>
      <c r="H8" s="34"/>
    </row>
    <row r="9" spans="1:12" s="3" customFormat="1" x14ac:dyDescent="0.3">
      <c r="A9" s="109"/>
      <c r="B9" s="200"/>
      <c r="C9" s="110"/>
      <c r="D9" s="110"/>
      <c r="E9" s="143"/>
      <c r="F9" s="42"/>
      <c r="G9" s="42"/>
      <c r="H9" s="34"/>
    </row>
    <row r="10" spans="1:12" s="150" customFormat="1" ht="30" customHeight="1" x14ac:dyDescent="0.3">
      <c r="A10" s="144" t="s">
        <v>64</v>
      </c>
      <c r="B10" s="190" t="s">
        <v>95</v>
      </c>
      <c r="C10" s="144" t="s">
        <v>61</v>
      </c>
      <c r="D10" s="144" t="s">
        <v>46</v>
      </c>
      <c r="E10" s="144" t="s">
        <v>56</v>
      </c>
      <c r="F10" s="144" t="s">
        <v>31</v>
      </c>
      <c r="G10" s="144" t="s">
        <v>90</v>
      </c>
      <c r="H10" s="138"/>
    </row>
    <row r="11" spans="1:12" s="150" customFormat="1" ht="20.100000000000001" customHeight="1" x14ac:dyDescent="0.3">
      <c r="A11" s="139">
        <v>1</v>
      </c>
      <c r="B11" s="145" t="s">
        <v>189</v>
      </c>
      <c r="C11" s="145" t="s">
        <v>48</v>
      </c>
      <c r="D11" s="145" t="s">
        <v>6</v>
      </c>
      <c r="E11" s="140" t="s">
        <v>35</v>
      </c>
      <c r="F11" s="140" t="s">
        <v>109</v>
      </c>
      <c r="G11" s="140" t="s">
        <v>209</v>
      </c>
      <c r="H11" s="138"/>
    </row>
    <row r="12" spans="1:12" s="151" customFormat="1" ht="20.100000000000001" customHeight="1" x14ac:dyDescent="0.3">
      <c r="A12" s="146">
        <v>2</v>
      </c>
      <c r="B12" s="145" t="s">
        <v>186</v>
      </c>
      <c r="C12" s="145" t="s">
        <v>33</v>
      </c>
      <c r="D12" s="145" t="s">
        <v>6</v>
      </c>
      <c r="E12" s="147" t="s">
        <v>87</v>
      </c>
      <c r="F12" s="147" t="s">
        <v>42</v>
      </c>
      <c r="G12" s="140" t="s">
        <v>209</v>
      </c>
    </row>
    <row r="13" spans="1:12" s="151" customFormat="1" ht="20.100000000000001" customHeight="1" x14ac:dyDescent="0.3">
      <c r="A13" s="146">
        <v>3</v>
      </c>
      <c r="B13" s="145" t="s">
        <v>91</v>
      </c>
      <c r="C13" s="145" t="s">
        <v>38</v>
      </c>
      <c r="D13" s="145" t="s">
        <v>6</v>
      </c>
      <c r="E13" s="147" t="s">
        <v>192</v>
      </c>
      <c r="F13" s="147" t="s">
        <v>83</v>
      </c>
      <c r="G13" s="147" t="s">
        <v>210</v>
      </c>
    </row>
    <row r="14" spans="1:12" s="151" customFormat="1" ht="20.100000000000001" customHeight="1" x14ac:dyDescent="0.3">
      <c r="A14" s="146">
        <v>4</v>
      </c>
      <c r="B14" s="145" t="s">
        <v>73</v>
      </c>
      <c r="C14" s="147" t="s">
        <v>30</v>
      </c>
      <c r="D14" s="145" t="s">
        <v>6</v>
      </c>
      <c r="E14" s="147" t="s">
        <v>104</v>
      </c>
      <c r="F14" s="147" t="s">
        <v>107</v>
      </c>
      <c r="G14" s="147" t="s">
        <v>211</v>
      </c>
    </row>
    <row r="15" spans="1:12" s="151" customFormat="1" ht="20.100000000000001" customHeight="1" x14ac:dyDescent="0.3">
      <c r="A15" s="146">
        <v>5</v>
      </c>
      <c r="B15" s="145" t="s">
        <v>183</v>
      </c>
      <c r="C15" s="147" t="s">
        <v>54</v>
      </c>
      <c r="D15" s="145" t="s">
        <v>6</v>
      </c>
      <c r="E15" s="147" t="s">
        <v>190</v>
      </c>
      <c r="F15" s="147" t="s">
        <v>42</v>
      </c>
      <c r="G15" s="147" t="s">
        <v>212</v>
      </c>
    </row>
    <row r="16" spans="1:12" s="151" customFormat="1" ht="20.100000000000001" customHeight="1" x14ac:dyDescent="0.3">
      <c r="A16" s="146">
        <v>6</v>
      </c>
      <c r="B16" s="145" t="s">
        <v>189</v>
      </c>
      <c r="C16" s="147" t="s">
        <v>51</v>
      </c>
      <c r="D16" s="145" t="s">
        <v>6</v>
      </c>
      <c r="E16" s="147" t="s">
        <v>105</v>
      </c>
      <c r="F16" s="147" t="s">
        <v>42</v>
      </c>
      <c r="G16" s="147" t="s">
        <v>212</v>
      </c>
    </row>
    <row r="17" spans="1:7" s="151" customFormat="1" ht="20.100000000000001" customHeight="1" x14ac:dyDescent="0.3">
      <c r="A17" s="139">
        <v>7</v>
      </c>
      <c r="B17" s="145" t="s">
        <v>186</v>
      </c>
      <c r="C17" s="147" t="s">
        <v>63</v>
      </c>
      <c r="D17" s="145" t="s">
        <v>6</v>
      </c>
      <c r="E17" s="147" t="s">
        <v>185</v>
      </c>
      <c r="F17" s="147" t="s">
        <v>42</v>
      </c>
      <c r="G17" s="147" t="s">
        <v>212</v>
      </c>
    </row>
    <row r="18" spans="1:7" s="151" customFormat="1" ht="20.100000000000001" customHeight="1" x14ac:dyDescent="0.3">
      <c r="A18" s="146">
        <v>8</v>
      </c>
      <c r="B18" s="146"/>
      <c r="C18" s="148"/>
      <c r="D18" s="148"/>
      <c r="E18" s="148"/>
      <c r="F18" s="148"/>
      <c r="G18" s="148"/>
    </row>
    <row r="19" spans="1:7" s="151" customFormat="1" ht="20.100000000000001" customHeight="1" x14ac:dyDescent="0.3">
      <c r="A19" s="146">
        <v>9</v>
      </c>
      <c r="B19" s="146"/>
      <c r="C19" s="148"/>
      <c r="D19" s="148"/>
      <c r="E19" s="148"/>
      <c r="F19" s="148"/>
      <c r="G19" s="148"/>
    </row>
    <row r="20" spans="1:7" s="151" customFormat="1" ht="20.100000000000001" customHeight="1" x14ac:dyDescent="0.3">
      <c r="A20" s="146">
        <v>10</v>
      </c>
      <c r="B20" s="146"/>
      <c r="C20" s="148"/>
      <c r="D20" s="148"/>
      <c r="E20" s="148"/>
      <c r="F20" s="148"/>
      <c r="G20" s="148"/>
    </row>
    <row r="21" spans="1:7" s="151" customFormat="1" ht="20.100000000000001" customHeight="1" x14ac:dyDescent="0.3">
      <c r="A21" s="146">
        <v>11</v>
      </c>
      <c r="B21" s="146"/>
      <c r="C21" s="148"/>
      <c r="D21" s="148"/>
      <c r="E21" s="148"/>
      <c r="F21" s="148"/>
      <c r="G21" s="148"/>
    </row>
    <row r="22" spans="1:7" s="151" customFormat="1" ht="20.100000000000001" customHeight="1" x14ac:dyDescent="0.3">
      <c r="A22" s="146">
        <v>12</v>
      </c>
      <c r="B22" s="146"/>
      <c r="C22" s="148"/>
      <c r="D22" s="148"/>
      <c r="E22" s="148"/>
      <c r="F22" s="148"/>
      <c r="G22" s="148"/>
    </row>
    <row r="23" spans="1:7" s="151" customFormat="1" ht="20.100000000000001" customHeight="1" x14ac:dyDescent="0.3">
      <c r="A23" s="139">
        <v>13</v>
      </c>
      <c r="B23" s="139"/>
      <c r="C23" s="148"/>
      <c r="D23" s="148"/>
      <c r="E23" s="148"/>
      <c r="F23" s="148"/>
      <c r="G23" s="148"/>
    </row>
    <row r="24" spans="1:7" s="151" customFormat="1" ht="20.100000000000001" customHeight="1" x14ac:dyDescent="0.3">
      <c r="A24" s="146">
        <v>14</v>
      </c>
      <c r="B24" s="146"/>
      <c r="C24" s="148"/>
      <c r="D24" s="148"/>
      <c r="E24" s="148"/>
      <c r="F24" s="148"/>
      <c r="G24" s="148"/>
    </row>
    <row r="25" spans="1:7" s="151" customFormat="1" ht="20.100000000000001" customHeight="1" x14ac:dyDescent="0.3">
      <c r="A25" s="146">
        <v>15</v>
      </c>
      <c r="B25" s="146"/>
      <c r="C25" s="148"/>
      <c r="D25" s="148"/>
      <c r="E25" s="149"/>
      <c r="F25" s="148"/>
      <c r="G25" s="148"/>
    </row>
    <row r="26" spans="1:7" s="151" customFormat="1" ht="20.100000000000001" customHeight="1" x14ac:dyDescent="0.3">
      <c r="A26" s="146">
        <v>16</v>
      </c>
      <c r="B26" s="146"/>
      <c r="C26" s="148"/>
      <c r="D26" s="148"/>
      <c r="E26" s="149"/>
      <c r="F26" s="148"/>
      <c r="G26" s="148"/>
    </row>
    <row r="27" spans="1:7" s="151" customFormat="1" ht="20.100000000000001" customHeight="1" x14ac:dyDescent="0.3">
      <c r="A27" s="146">
        <v>17</v>
      </c>
      <c r="B27" s="146"/>
      <c r="C27" s="148"/>
      <c r="D27" s="148"/>
      <c r="E27" s="149"/>
      <c r="F27" s="148"/>
      <c r="G27" s="148"/>
    </row>
    <row r="28" spans="1:7" s="151" customFormat="1" ht="20.100000000000001" customHeight="1" x14ac:dyDescent="0.3">
      <c r="A28" s="146">
        <v>18</v>
      </c>
      <c r="B28" s="146"/>
      <c r="C28" s="148"/>
      <c r="D28" s="148"/>
      <c r="E28" s="149"/>
      <c r="F28" s="148"/>
      <c r="G28" s="148"/>
    </row>
    <row r="29" spans="1:7" s="151" customFormat="1" ht="20.100000000000001" customHeight="1" x14ac:dyDescent="0.3">
      <c r="A29" s="139">
        <v>19</v>
      </c>
      <c r="B29" s="139"/>
      <c r="C29" s="148"/>
      <c r="D29" s="148"/>
      <c r="E29" s="149"/>
      <c r="F29" s="148"/>
      <c r="G29" s="148"/>
    </row>
    <row r="30" spans="1:7" s="151" customFormat="1" ht="20.100000000000001" customHeight="1" x14ac:dyDescent="0.3">
      <c r="A30" s="146">
        <v>20</v>
      </c>
      <c r="B30" s="146"/>
      <c r="C30" s="148"/>
      <c r="D30" s="148"/>
      <c r="E30" s="149"/>
      <c r="F30" s="148"/>
      <c r="G30" s="148"/>
    </row>
    <row r="31" spans="1:7" s="151" customFormat="1" ht="20.100000000000001" customHeight="1" x14ac:dyDescent="0.3">
      <c r="A31" s="146">
        <v>21</v>
      </c>
      <c r="B31" s="146"/>
      <c r="C31" s="148"/>
      <c r="D31" s="148"/>
      <c r="E31" s="149"/>
      <c r="F31" s="148"/>
      <c r="G31" s="148"/>
    </row>
    <row r="32" spans="1:7" s="151" customFormat="1" ht="20.100000000000001" customHeight="1" x14ac:dyDescent="0.3">
      <c r="A32" s="146">
        <v>22</v>
      </c>
      <c r="B32" s="146"/>
      <c r="C32" s="148"/>
      <c r="D32" s="148"/>
      <c r="E32" s="149"/>
      <c r="F32" s="148"/>
      <c r="G32" s="148"/>
    </row>
    <row r="33" spans="1:7" s="151" customFormat="1" ht="20.100000000000001" customHeight="1" x14ac:dyDescent="0.3">
      <c r="A33" s="146">
        <v>23</v>
      </c>
      <c r="B33" s="146"/>
      <c r="C33" s="148"/>
      <c r="D33" s="148"/>
      <c r="E33" s="149"/>
      <c r="F33" s="148"/>
      <c r="G33" s="148"/>
    </row>
    <row r="34" spans="1:7" s="151" customFormat="1" ht="20.100000000000001" customHeight="1" x14ac:dyDescent="0.3">
      <c r="A34" s="146">
        <v>24</v>
      </c>
      <c r="B34" s="146"/>
      <c r="C34" s="148"/>
      <c r="D34" s="148"/>
      <c r="E34" s="149"/>
      <c r="F34" s="148"/>
      <c r="G34" s="148"/>
    </row>
    <row r="35" spans="1:7" s="151" customFormat="1" ht="20.100000000000001" customHeight="1" x14ac:dyDescent="0.3">
      <c r="A35" s="139">
        <v>25</v>
      </c>
      <c r="B35" s="139"/>
      <c r="C35" s="148"/>
      <c r="D35" s="148"/>
      <c r="E35" s="149"/>
      <c r="F35" s="148"/>
      <c r="G35" s="148"/>
    </row>
    <row r="36" spans="1:7" s="151" customFormat="1" ht="20.100000000000001" customHeight="1" x14ac:dyDescent="0.3">
      <c r="A36" s="146">
        <v>26</v>
      </c>
      <c r="B36" s="146"/>
      <c r="C36" s="148"/>
      <c r="D36" s="148"/>
      <c r="E36" s="149"/>
      <c r="F36" s="148"/>
      <c r="G36" s="148"/>
    </row>
    <row r="37" spans="1:7" s="151" customFormat="1" ht="20.100000000000001" customHeight="1" x14ac:dyDescent="0.3">
      <c r="A37" s="146">
        <v>27</v>
      </c>
      <c r="B37" s="146"/>
      <c r="C37" s="148"/>
      <c r="D37" s="148"/>
      <c r="E37" s="149"/>
      <c r="F37" s="148"/>
      <c r="G37" s="148"/>
    </row>
    <row r="38" spans="1:7" s="151" customFormat="1" ht="20.100000000000001" customHeight="1" x14ac:dyDescent="0.3">
      <c r="A38" s="146">
        <v>28</v>
      </c>
      <c r="B38" s="146"/>
      <c r="C38" s="148"/>
      <c r="D38" s="148"/>
      <c r="E38" s="149"/>
      <c r="F38" s="148"/>
      <c r="G38" s="148"/>
    </row>
    <row r="39" spans="1:7" s="151" customFormat="1" ht="20.100000000000001" customHeight="1" x14ac:dyDescent="0.3">
      <c r="A39" s="146">
        <v>29</v>
      </c>
      <c r="B39" s="146"/>
      <c r="C39" s="148"/>
      <c r="D39" s="148"/>
      <c r="E39" s="149"/>
      <c r="F39" s="148"/>
      <c r="G39" s="148"/>
    </row>
    <row r="40" spans="1:7" s="151" customFormat="1" ht="20.100000000000001" customHeight="1" x14ac:dyDescent="0.3">
      <c r="A40" s="146">
        <v>30</v>
      </c>
      <c r="B40" s="146"/>
      <c r="C40" s="148"/>
      <c r="D40" s="148"/>
      <c r="E40" s="149"/>
      <c r="F40" s="148"/>
      <c r="G40" s="148"/>
    </row>
    <row r="41" spans="1:7" s="151" customFormat="1" ht="20.100000000000001" customHeight="1" x14ac:dyDescent="0.3">
      <c r="A41" s="139">
        <v>31</v>
      </c>
      <c r="B41" s="139"/>
      <c r="C41" s="148"/>
      <c r="D41" s="148"/>
      <c r="E41" s="149"/>
      <c r="F41" s="148"/>
      <c r="G41" s="148"/>
    </row>
    <row r="42" spans="1:7" s="151" customFormat="1" ht="20.100000000000001" customHeight="1" x14ac:dyDescent="0.3">
      <c r="A42" s="146">
        <v>32</v>
      </c>
      <c r="B42" s="146"/>
      <c r="C42" s="148"/>
      <c r="D42" s="148"/>
      <c r="E42" s="149"/>
      <c r="F42" s="148"/>
      <c r="G42" s="148"/>
    </row>
    <row r="43" spans="1:7" s="151" customFormat="1" ht="20.100000000000001" customHeight="1" x14ac:dyDescent="0.3">
      <c r="A43" s="146">
        <v>33</v>
      </c>
      <c r="B43" s="146"/>
      <c r="C43" s="148"/>
      <c r="D43" s="148"/>
      <c r="E43" s="149"/>
      <c r="F43" s="148"/>
      <c r="G43" s="148"/>
    </row>
    <row r="44" spans="1:7" s="151" customFormat="1" ht="20.100000000000001" customHeight="1" x14ac:dyDescent="0.3">
      <c r="A44" s="146">
        <v>34</v>
      </c>
      <c r="B44" s="146"/>
      <c r="C44" s="148"/>
      <c r="D44" s="148"/>
      <c r="E44" s="149"/>
      <c r="F44" s="148"/>
      <c r="G44" s="148"/>
    </row>
    <row r="45" spans="1:7" s="151" customFormat="1" ht="20.100000000000001" customHeight="1" x14ac:dyDescent="0.3">
      <c r="A45" s="146">
        <v>35</v>
      </c>
      <c r="B45" s="146"/>
      <c r="C45" s="148"/>
      <c r="D45" s="148"/>
      <c r="E45" s="149"/>
      <c r="F45" s="148"/>
      <c r="G45" s="148"/>
    </row>
    <row r="46" spans="1:7" s="151" customFormat="1" ht="20.100000000000001" customHeight="1" x14ac:dyDescent="0.3">
      <c r="A46" s="146">
        <v>36</v>
      </c>
      <c r="B46" s="146"/>
      <c r="C46" s="148"/>
      <c r="D46" s="148"/>
      <c r="E46" s="149"/>
      <c r="F46" s="148"/>
      <c r="G46" s="148"/>
    </row>
    <row r="47" spans="1:7" s="151" customFormat="1" ht="20.100000000000001" customHeight="1" x14ac:dyDescent="0.3">
      <c r="A47" s="146">
        <v>37</v>
      </c>
      <c r="B47" s="146"/>
      <c r="C47" s="148"/>
      <c r="D47" s="148"/>
      <c r="E47" s="149"/>
      <c r="F47" s="148"/>
      <c r="G47" s="148"/>
    </row>
    <row r="48" spans="1:7" s="151" customFormat="1" ht="20.100000000000001" customHeight="1" x14ac:dyDescent="0.3">
      <c r="A48" s="146">
        <v>38</v>
      </c>
      <c r="B48" s="146"/>
      <c r="C48" s="148"/>
      <c r="D48" s="148"/>
      <c r="E48" s="149"/>
      <c r="F48" s="148"/>
      <c r="G48" s="148"/>
    </row>
    <row r="49" spans="1:7" s="151" customFormat="1" ht="20.100000000000001" customHeight="1" x14ac:dyDescent="0.3">
      <c r="A49" s="146">
        <v>39</v>
      </c>
      <c r="B49" s="146"/>
      <c r="C49" s="148"/>
      <c r="D49" s="148"/>
      <c r="E49" s="149"/>
      <c r="F49" s="148"/>
      <c r="G49" s="148"/>
    </row>
    <row r="50" spans="1:7" s="151" customFormat="1" ht="20.100000000000001" customHeight="1" x14ac:dyDescent="0.3">
      <c r="A50" s="139">
        <v>40</v>
      </c>
      <c r="B50" s="139"/>
      <c r="C50" s="148"/>
      <c r="D50" s="148"/>
      <c r="E50" s="149"/>
      <c r="F50" s="148"/>
      <c r="G50" s="148"/>
    </row>
    <row r="51" spans="1:7" s="151" customFormat="1" ht="20.100000000000001" customHeight="1" x14ac:dyDescent="0.3">
      <c r="A51" s="146">
        <v>41</v>
      </c>
      <c r="B51" s="146"/>
      <c r="C51" s="148"/>
      <c r="D51" s="148"/>
      <c r="E51" s="149"/>
      <c r="F51" s="148"/>
      <c r="G51" s="148"/>
    </row>
    <row r="52" spans="1:7" s="151" customFormat="1" ht="20.100000000000001" customHeight="1" x14ac:dyDescent="0.3">
      <c r="A52" s="146">
        <v>42</v>
      </c>
      <c r="B52" s="146"/>
      <c r="C52" s="148"/>
      <c r="D52" s="148"/>
      <c r="E52" s="149"/>
      <c r="F52" s="148"/>
      <c r="G52" s="148"/>
    </row>
    <row r="53" spans="1:7" s="151" customFormat="1" ht="20.100000000000001" customHeight="1" x14ac:dyDescent="0.3">
      <c r="A53" s="146">
        <v>43</v>
      </c>
      <c r="B53" s="146"/>
      <c r="C53" s="148"/>
      <c r="D53" s="148"/>
      <c r="E53" s="149"/>
      <c r="F53" s="148"/>
      <c r="G53" s="148"/>
    </row>
    <row r="54" spans="1:7" s="151" customFormat="1" ht="20.100000000000001" customHeight="1" x14ac:dyDescent="0.3">
      <c r="A54" s="146">
        <v>44</v>
      </c>
      <c r="B54" s="146"/>
      <c r="C54" s="148"/>
      <c r="D54" s="148"/>
      <c r="E54" s="149"/>
      <c r="F54" s="148"/>
      <c r="G54" s="148"/>
    </row>
    <row r="55" spans="1:7" s="151" customFormat="1" ht="20.100000000000001" customHeight="1" x14ac:dyDescent="0.3">
      <c r="A55" s="146">
        <v>45</v>
      </c>
      <c r="B55" s="146"/>
      <c r="C55" s="148"/>
      <c r="D55" s="148"/>
      <c r="E55" s="149"/>
      <c r="F55" s="148"/>
      <c r="G55" s="148"/>
    </row>
    <row r="56" spans="1:7" s="151" customFormat="1" ht="20.100000000000001" customHeight="1" x14ac:dyDescent="0.3">
      <c r="A56" s="146">
        <v>46</v>
      </c>
      <c r="B56" s="146"/>
      <c r="C56" s="148"/>
      <c r="D56" s="148"/>
      <c r="E56" s="149"/>
      <c r="F56" s="148"/>
      <c r="G56" s="148"/>
    </row>
    <row r="57" spans="1:7" s="151" customFormat="1" ht="20.100000000000001" customHeight="1" x14ac:dyDescent="0.3">
      <c r="A57" s="146">
        <v>47</v>
      </c>
      <c r="B57" s="146"/>
      <c r="C57" s="148"/>
      <c r="D57" s="148"/>
      <c r="E57" s="149"/>
      <c r="F57" s="148"/>
      <c r="G57" s="148"/>
    </row>
    <row r="58" spans="1:7" s="151" customFormat="1" ht="20.100000000000001" customHeight="1" x14ac:dyDescent="0.3">
      <c r="A58" s="146">
        <v>48</v>
      </c>
      <c r="B58" s="146"/>
      <c r="C58" s="148"/>
      <c r="D58" s="148"/>
      <c r="E58" s="149"/>
      <c r="F58" s="148"/>
      <c r="G58" s="148"/>
    </row>
    <row r="59" spans="1:7" s="151" customFormat="1" ht="20.100000000000001" customHeight="1" x14ac:dyDescent="0.3">
      <c r="A59" s="139">
        <v>49</v>
      </c>
      <c r="B59" s="139"/>
      <c r="C59" s="148"/>
      <c r="D59" s="148"/>
      <c r="E59" s="149"/>
      <c r="F59" s="148"/>
      <c r="G59" s="148"/>
    </row>
    <row r="60" spans="1:7" s="151" customFormat="1" ht="20.100000000000001" customHeight="1" x14ac:dyDescent="0.3">
      <c r="A60" s="146">
        <v>50</v>
      </c>
      <c r="B60" s="146"/>
      <c r="C60" s="148"/>
      <c r="D60" s="148"/>
      <c r="E60" s="149"/>
      <c r="F60" s="148"/>
      <c r="G60" s="148"/>
    </row>
    <row r="61" spans="1:7" s="151" customFormat="1" ht="20.100000000000001" customHeight="1" x14ac:dyDescent="0.3">
      <c r="A61" s="146">
        <v>51</v>
      </c>
      <c r="B61" s="146"/>
      <c r="C61" s="148"/>
      <c r="D61" s="148"/>
      <c r="E61" s="149"/>
      <c r="F61" s="148"/>
      <c r="G61" s="148"/>
    </row>
    <row r="62" spans="1:7" s="151" customFormat="1" ht="20.100000000000001" customHeight="1" x14ac:dyDescent="0.3">
      <c r="A62" s="146">
        <v>52</v>
      </c>
      <c r="B62" s="146"/>
      <c r="C62" s="148"/>
      <c r="D62" s="148"/>
      <c r="E62" s="149"/>
      <c r="F62" s="148"/>
      <c r="G62" s="148"/>
    </row>
    <row r="63" spans="1:7" s="151" customFormat="1" ht="20.100000000000001" customHeight="1" x14ac:dyDescent="0.3">
      <c r="A63" s="146">
        <v>53</v>
      </c>
      <c r="B63" s="146"/>
      <c r="C63" s="148"/>
      <c r="D63" s="148"/>
      <c r="E63" s="149"/>
      <c r="F63" s="148"/>
      <c r="G63" s="148"/>
    </row>
    <row r="64" spans="1:7" s="151" customFormat="1" ht="20.100000000000001" customHeight="1" x14ac:dyDescent="0.3">
      <c r="A64" s="146">
        <v>54</v>
      </c>
      <c r="B64" s="146"/>
      <c r="C64" s="148"/>
      <c r="D64" s="148"/>
      <c r="E64" s="149"/>
      <c r="F64" s="148"/>
      <c r="G64" s="148"/>
    </row>
    <row r="65" spans="1:7" s="151" customFormat="1" ht="20.100000000000001" customHeight="1" x14ac:dyDescent="0.3">
      <c r="A65" s="146">
        <v>55</v>
      </c>
      <c r="B65" s="146"/>
      <c r="C65" s="148"/>
      <c r="D65" s="148"/>
      <c r="E65" s="149"/>
      <c r="F65" s="148"/>
      <c r="G65" s="148"/>
    </row>
    <row r="66" spans="1:7" s="151" customFormat="1" ht="20.100000000000001" customHeight="1" x14ac:dyDescent="0.3">
      <c r="A66" s="146">
        <v>56</v>
      </c>
      <c r="B66" s="146"/>
      <c r="C66" s="148"/>
      <c r="D66" s="148"/>
      <c r="E66" s="149"/>
      <c r="F66" s="148"/>
      <c r="G66" s="148"/>
    </row>
    <row r="67" spans="1:7" s="151" customFormat="1" ht="20.100000000000001" customHeight="1" x14ac:dyDescent="0.3">
      <c r="A67" s="139">
        <v>57</v>
      </c>
      <c r="B67" s="139"/>
      <c r="C67" s="148"/>
      <c r="D67" s="148"/>
      <c r="E67" s="149"/>
      <c r="F67" s="148"/>
      <c r="G67" s="148"/>
    </row>
    <row r="68" spans="1:7" s="151" customFormat="1" ht="20.100000000000001" customHeight="1" x14ac:dyDescent="0.3">
      <c r="A68" s="146">
        <v>58</v>
      </c>
      <c r="B68" s="146"/>
      <c r="C68" s="148"/>
      <c r="D68" s="148"/>
      <c r="E68" s="149"/>
      <c r="F68" s="148"/>
      <c r="G68" s="148"/>
    </row>
    <row r="69" spans="1:7" s="151" customFormat="1" ht="20.100000000000001" customHeight="1" x14ac:dyDescent="0.3">
      <c r="A69" s="146">
        <v>59</v>
      </c>
      <c r="B69" s="146"/>
      <c r="C69" s="148"/>
      <c r="D69" s="148"/>
      <c r="E69" s="149"/>
      <c r="F69" s="148"/>
      <c r="G69" s="148"/>
    </row>
    <row r="70" spans="1:7" s="151" customFormat="1" ht="20.100000000000001" customHeight="1" x14ac:dyDescent="0.3">
      <c r="A70" s="146">
        <v>60</v>
      </c>
      <c r="B70" s="146"/>
      <c r="C70" s="148"/>
      <c r="D70" s="148"/>
      <c r="E70" s="149"/>
      <c r="F70" s="148"/>
      <c r="G70" s="148"/>
    </row>
  </sheetData>
  <sheetProtection formatCells="0" formatColumns="0" formatRows="0" insertColumns="0" insertRows="0" insertHyperlinks="0" deleteColumns="0" deleteRows="0" selectLockedCells="1" sort="0" autoFilter="0" pivotTables="0"/>
  <mergeCells count="3">
    <mergeCell ref="A1:G1"/>
    <mergeCell ref="A8:C8"/>
    <mergeCell ref="D8:E8"/>
  </mergeCells>
  <phoneticPr fontId="18" type="noConversion"/>
  <conditionalFormatting sqref="D8:E8">
    <cfRule type="cellIs" dxfId="51" priority="1" operator="greaterThan">
      <formula>0</formula>
    </cfRule>
  </conditionalFormatting>
  <pageMargins left="0.23597222566604614" right="0.23597222566604614" top="0.74763888120651245" bottom="0.74763888120651245" header="0.31486111879348755" footer="0.31486111879348755"/>
  <pageSetup paperSize="9" scale="79" fitToHeight="0" orientation="landscape" r:id="rId1"/>
  <headerFooter>
    <oddHeader>&amp;R&amp;"맑은 고딕,Regular"&amp;F</oddHeader>
    <oddFooter>&amp;C&amp;"맑은 고딕,Regular"&amp;N페이지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L67"/>
  <sheetViews>
    <sheetView showGridLines="0" zoomScale="85" zoomScaleNormal="85" zoomScaleSheetLayoutView="85" workbookViewId="0">
      <selection activeCell="J11" sqref="J11"/>
    </sheetView>
  </sheetViews>
  <sheetFormatPr defaultColWidth="9" defaultRowHeight="16.5" x14ac:dyDescent="0.3"/>
  <cols>
    <col min="1" max="1" width="9.5" style="2" customWidth="1"/>
    <col min="2" max="2" width="20.375" style="2" bestFit="1" customWidth="1"/>
    <col min="3" max="3" width="17.75" style="152" customWidth="1"/>
    <col min="4" max="4" width="27.125" style="152" customWidth="1"/>
    <col min="5" max="5" width="28.5" style="2" customWidth="1"/>
    <col min="6" max="6" width="23.125" style="152" customWidth="1"/>
    <col min="7" max="7" width="39.125" style="152" customWidth="1"/>
    <col min="8" max="16384" width="9" style="2"/>
  </cols>
  <sheetData>
    <row r="1" spans="1:12" ht="39.950000000000003" customHeight="1" x14ac:dyDescent="0.3">
      <c r="A1" s="230" t="str">
        <f>IF('1.인력구성계획'!D8="","2. 임원, 이사회 명단-단체명","2. 임원, 이사회 명단-"&amp;'1.인력구성계획'!D8)</f>
        <v>2. 임원, 이사회 명단-단체명</v>
      </c>
      <c r="B1" s="230"/>
      <c r="C1" s="230"/>
      <c r="D1" s="230"/>
      <c r="E1" s="230"/>
      <c r="F1" s="230"/>
      <c r="G1" s="230"/>
      <c r="H1" s="40"/>
    </row>
    <row r="2" spans="1:12" x14ac:dyDescent="0.3">
      <c r="A2" s="9" t="s">
        <v>208</v>
      </c>
      <c r="B2" s="9"/>
      <c r="C2" s="10"/>
      <c r="D2" s="10"/>
      <c r="E2" s="10"/>
      <c r="F2" s="10"/>
      <c r="G2" s="10"/>
      <c r="H2" s="43"/>
      <c r="I2" s="3"/>
      <c r="J2" s="3"/>
      <c r="K2" s="3"/>
      <c r="L2" s="3"/>
    </row>
    <row r="3" spans="1:12" x14ac:dyDescent="0.3">
      <c r="A3" s="229" t="s">
        <v>3</v>
      </c>
      <c r="B3" s="11"/>
      <c r="C3" s="10"/>
      <c r="D3" s="10"/>
      <c r="E3" s="10"/>
      <c r="F3" s="10"/>
      <c r="G3" s="10"/>
      <c r="H3" s="43"/>
      <c r="I3" s="3"/>
      <c r="J3" s="3"/>
      <c r="K3" s="3"/>
      <c r="L3" s="3"/>
    </row>
    <row r="4" spans="1:12" x14ac:dyDescent="0.3">
      <c r="A4" s="229" t="s">
        <v>167</v>
      </c>
      <c r="B4" s="11"/>
      <c r="C4" s="10"/>
      <c r="D4" s="10"/>
      <c r="E4" s="10"/>
      <c r="F4" s="10"/>
      <c r="G4" s="10"/>
      <c r="H4" s="43"/>
      <c r="I4" s="3"/>
      <c r="J4" s="3"/>
      <c r="K4" s="3"/>
      <c r="L4" s="3"/>
    </row>
    <row r="5" spans="1:12" x14ac:dyDescent="0.3">
      <c r="A5" s="11" t="s">
        <v>168</v>
      </c>
      <c r="B5" s="11"/>
      <c r="C5" s="10"/>
      <c r="D5" s="10"/>
      <c r="E5" s="10"/>
      <c r="F5" s="10"/>
      <c r="G5" s="10"/>
      <c r="H5" s="43"/>
      <c r="I5" s="3"/>
      <c r="J5" s="3"/>
      <c r="K5" s="3"/>
      <c r="L5" s="3"/>
    </row>
    <row r="6" spans="1:12" s="3" customFormat="1" x14ac:dyDescent="0.3">
      <c r="A6" s="109"/>
      <c r="B6" s="200"/>
      <c r="C6" s="110"/>
      <c r="D6" s="110"/>
      <c r="E6" s="143"/>
      <c r="F6" s="42"/>
      <c r="G6" s="42"/>
      <c r="H6" s="34"/>
    </row>
    <row r="7" spans="1:12" s="150" customFormat="1" ht="30" customHeight="1" x14ac:dyDescent="0.3">
      <c r="A7" s="223" t="s">
        <v>64</v>
      </c>
      <c r="B7" s="223" t="s">
        <v>52</v>
      </c>
      <c r="C7" s="223" t="s">
        <v>61</v>
      </c>
      <c r="D7" s="223" t="s">
        <v>46</v>
      </c>
      <c r="E7" s="223" t="s">
        <v>69</v>
      </c>
      <c r="F7" s="223" t="s">
        <v>177</v>
      </c>
      <c r="G7" s="223" t="s">
        <v>60</v>
      </c>
      <c r="H7" s="138"/>
    </row>
    <row r="8" spans="1:12" s="150" customFormat="1" ht="20.100000000000001" customHeight="1" x14ac:dyDescent="0.3">
      <c r="A8" s="139">
        <v>1</v>
      </c>
      <c r="B8" s="145" t="s">
        <v>53</v>
      </c>
      <c r="C8" s="145" t="s">
        <v>48</v>
      </c>
      <c r="D8" s="145" t="s">
        <v>6</v>
      </c>
      <c r="E8" s="140" t="s">
        <v>176</v>
      </c>
      <c r="F8" s="140" t="s">
        <v>62</v>
      </c>
      <c r="G8" s="140" t="s">
        <v>129</v>
      </c>
      <c r="H8" s="138"/>
    </row>
    <row r="9" spans="1:12" s="151" customFormat="1" ht="20.100000000000001" customHeight="1" x14ac:dyDescent="0.3">
      <c r="A9" s="146">
        <v>2</v>
      </c>
      <c r="B9" s="145" t="s">
        <v>84</v>
      </c>
      <c r="C9" s="145" t="s">
        <v>33</v>
      </c>
      <c r="D9" s="145" t="s">
        <v>6</v>
      </c>
      <c r="E9" s="147" t="s">
        <v>111</v>
      </c>
      <c r="F9" s="147" t="s">
        <v>32</v>
      </c>
      <c r="G9" s="140" t="s">
        <v>129</v>
      </c>
    </row>
    <row r="10" spans="1:12" s="151" customFormat="1" ht="20.100000000000001" customHeight="1" x14ac:dyDescent="0.3">
      <c r="A10" s="146">
        <v>3</v>
      </c>
      <c r="B10" s="145" t="s">
        <v>57</v>
      </c>
      <c r="C10" s="145" t="s">
        <v>38</v>
      </c>
      <c r="D10" s="145" t="s">
        <v>6</v>
      </c>
      <c r="E10" s="140" t="s">
        <v>176</v>
      </c>
      <c r="F10" s="147" t="s">
        <v>32</v>
      </c>
      <c r="G10" s="147" t="s">
        <v>114</v>
      </c>
    </row>
    <row r="11" spans="1:12" s="151" customFormat="1" ht="20.100000000000001" customHeight="1" x14ac:dyDescent="0.3">
      <c r="A11" s="146">
        <v>4</v>
      </c>
      <c r="B11" s="145" t="s">
        <v>75</v>
      </c>
      <c r="C11" s="147" t="s">
        <v>30</v>
      </c>
      <c r="D11" s="145" t="s">
        <v>6</v>
      </c>
      <c r="E11" s="140" t="s">
        <v>176</v>
      </c>
      <c r="F11" s="147" t="s">
        <v>32</v>
      </c>
      <c r="G11" s="147" t="s">
        <v>143</v>
      </c>
    </row>
    <row r="12" spans="1:12" s="151" customFormat="1" ht="20.100000000000001" customHeight="1" x14ac:dyDescent="0.3">
      <c r="A12" s="146">
        <v>5</v>
      </c>
      <c r="B12" s="145" t="s">
        <v>75</v>
      </c>
      <c r="C12" s="147" t="s">
        <v>54</v>
      </c>
      <c r="D12" s="145" t="s">
        <v>6</v>
      </c>
      <c r="E12" s="140" t="s">
        <v>176</v>
      </c>
      <c r="F12" s="147" t="s">
        <v>32</v>
      </c>
      <c r="G12" s="147" t="s">
        <v>130</v>
      </c>
    </row>
    <row r="13" spans="1:12" s="151" customFormat="1" ht="20.100000000000001" customHeight="1" x14ac:dyDescent="0.3">
      <c r="A13" s="146">
        <v>6</v>
      </c>
      <c r="B13" s="145" t="s">
        <v>75</v>
      </c>
      <c r="C13" s="147" t="s">
        <v>51</v>
      </c>
      <c r="D13" s="145" t="s">
        <v>6</v>
      </c>
      <c r="E13" s="140" t="s">
        <v>176</v>
      </c>
      <c r="F13" s="147" t="s">
        <v>32</v>
      </c>
      <c r="G13" s="147" t="s">
        <v>130</v>
      </c>
    </row>
    <row r="14" spans="1:12" s="151" customFormat="1" ht="20.100000000000001" customHeight="1" x14ac:dyDescent="0.3">
      <c r="A14" s="139">
        <v>7</v>
      </c>
      <c r="B14" s="145" t="s">
        <v>75</v>
      </c>
      <c r="C14" s="147" t="s">
        <v>63</v>
      </c>
      <c r="D14" s="145" t="s">
        <v>6</v>
      </c>
      <c r="E14" s="140" t="s">
        <v>176</v>
      </c>
      <c r="F14" s="147" t="s">
        <v>32</v>
      </c>
      <c r="G14" s="147" t="s">
        <v>130</v>
      </c>
    </row>
    <row r="15" spans="1:12" s="151" customFormat="1" ht="20.100000000000001" customHeight="1" x14ac:dyDescent="0.3">
      <c r="A15" s="146">
        <v>8</v>
      </c>
      <c r="B15" s="146"/>
      <c r="C15" s="148"/>
      <c r="D15" s="148"/>
      <c r="E15" s="148"/>
      <c r="F15" s="148"/>
      <c r="G15" s="148"/>
    </row>
    <row r="16" spans="1:12" s="151" customFormat="1" ht="20.100000000000001" customHeight="1" x14ac:dyDescent="0.3">
      <c r="A16" s="146">
        <v>9</v>
      </c>
      <c r="B16" s="146"/>
      <c r="C16" s="148"/>
      <c r="D16" s="148"/>
      <c r="E16" s="148"/>
      <c r="F16" s="148"/>
      <c r="G16" s="148"/>
    </row>
    <row r="17" spans="1:7" s="151" customFormat="1" ht="20.100000000000001" customHeight="1" x14ac:dyDescent="0.3">
      <c r="A17" s="146">
        <v>10</v>
      </c>
      <c r="B17" s="146"/>
      <c r="C17" s="148"/>
      <c r="D17" s="148"/>
      <c r="E17" s="148"/>
      <c r="F17" s="148"/>
      <c r="G17" s="148"/>
    </row>
    <row r="18" spans="1:7" s="151" customFormat="1" ht="20.100000000000001" customHeight="1" x14ac:dyDescent="0.3">
      <c r="A18" s="146">
        <v>11</v>
      </c>
      <c r="B18" s="146"/>
      <c r="C18" s="148"/>
      <c r="D18" s="148"/>
      <c r="E18" s="148"/>
      <c r="F18" s="148"/>
      <c r="G18" s="148"/>
    </row>
    <row r="19" spans="1:7" s="151" customFormat="1" ht="20.100000000000001" customHeight="1" x14ac:dyDescent="0.3">
      <c r="A19" s="146">
        <v>12</v>
      </c>
      <c r="B19" s="146"/>
      <c r="C19" s="148"/>
      <c r="D19" s="148"/>
      <c r="E19" s="148"/>
      <c r="F19" s="148"/>
      <c r="G19" s="148"/>
    </row>
    <row r="20" spans="1:7" s="151" customFormat="1" ht="20.100000000000001" customHeight="1" x14ac:dyDescent="0.3">
      <c r="A20" s="139">
        <v>13</v>
      </c>
      <c r="B20" s="139"/>
      <c r="C20" s="148"/>
      <c r="D20" s="148"/>
      <c r="E20" s="148"/>
      <c r="F20" s="148"/>
      <c r="G20" s="148"/>
    </row>
    <row r="21" spans="1:7" s="151" customFormat="1" ht="20.100000000000001" customHeight="1" x14ac:dyDescent="0.3">
      <c r="A21" s="146">
        <v>14</v>
      </c>
      <c r="B21" s="146"/>
      <c r="C21" s="148"/>
      <c r="D21" s="148"/>
      <c r="E21" s="148"/>
      <c r="F21" s="148"/>
      <c r="G21" s="148"/>
    </row>
    <row r="22" spans="1:7" s="151" customFormat="1" ht="20.100000000000001" customHeight="1" x14ac:dyDescent="0.3">
      <c r="A22" s="146">
        <v>15</v>
      </c>
      <c r="B22" s="146"/>
      <c r="C22" s="148"/>
      <c r="D22" s="148"/>
      <c r="E22" s="149"/>
      <c r="F22" s="148"/>
      <c r="G22" s="148"/>
    </row>
    <row r="23" spans="1:7" s="151" customFormat="1" ht="20.100000000000001" customHeight="1" x14ac:dyDescent="0.3">
      <c r="A23" s="146">
        <v>16</v>
      </c>
      <c r="B23" s="146"/>
      <c r="C23" s="148"/>
      <c r="D23" s="148"/>
      <c r="E23" s="149"/>
      <c r="F23" s="148"/>
      <c r="G23" s="148"/>
    </row>
    <row r="24" spans="1:7" s="151" customFormat="1" ht="20.100000000000001" customHeight="1" x14ac:dyDescent="0.3">
      <c r="A24" s="146">
        <v>17</v>
      </c>
      <c r="B24" s="146"/>
      <c r="C24" s="148"/>
      <c r="D24" s="148"/>
      <c r="E24" s="149"/>
      <c r="F24" s="148"/>
      <c r="G24" s="148"/>
    </row>
    <row r="25" spans="1:7" s="151" customFormat="1" ht="20.100000000000001" customHeight="1" x14ac:dyDescent="0.3">
      <c r="A25" s="146">
        <v>18</v>
      </c>
      <c r="B25" s="146"/>
      <c r="C25" s="148"/>
      <c r="D25" s="148"/>
      <c r="E25" s="149"/>
      <c r="F25" s="148"/>
      <c r="G25" s="148"/>
    </row>
    <row r="26" spans="1:7" s="151" customFormat="1" ht="20.100000000000001" customHeight="1" x14ac:dyDescent="0.3">
      <c r="A26" s="139">
        <v>19</v>
      </c>
      <c r="B26" s="139"/>
      <c r="C26" s="148"/>
      <c r="D26" s="148"/>
      <c r="E26" s="149"/>
      <c r="F26" s="148"/>
      <c r="G26" s="148"/>
    </row>
    <row r="27" spans="1:7" s="151" customFormat="1" ht="20.100000000000001" customHeight="1" x14ac:dyDescent="0.3">
      <c r="A27" s="146">
        <v>20</v>
      </c>
      <c r="B27" s="146"/>
      <c r="C27" s="148"/>
      <c r="D27" s="148"/>
      <c r="E27" s="149"/>
      <c r="F27" s="148"/>
      <c r="G27" s="148"/>
    </row>
    <row r="28" spans="1:7" s="151" customFormat="1" ht="20.100000000000001" customHeight="1" x14ac:dyDescent="0.3">
      <c r="A28" s="146">
        <v>21</v>
      </c>
      <c r="B28" s="146"/>
      <c r="C28" s="148"/>
      <c r="D28" s="148"/>
      <c r="E28" s="149"/>
      <c r="F28" s="148"/>
      <c r="G28" s="148"/>
    </row>
    <row r="29" spans="1:7" s="151" customFormat="1" ht="20.100000000000001" customHeight="1" x14ac:dyDescent="0.3">
      <c r="A29" s="146">
        <v>22</v>
      </c>
      <c r="B29" s="146"/>
      <c r="C29" s="148"/>
      <c r="D29" s="148"/>
      <c r="E29" s="149"/>
      <c r="F29" s="148"/>
      <c r="G29" s="148"/>
    </row>
    <row r="30" spans="1:7" s="151" customFormat="1" ht="20.100000000000001" customHeight="1" x14ac:dyDescent="0.3">
      <c r="A30" s="146">
        <v>23</v>
      </c>
      <c r="B30" s="146"/>
      <c r="C30" s="148"/>
      <c r="D30" s="148"/>
      <c r="E30" s="149"/>
      <c r="F30" s="148"/>
      <c r="G30" s="148"/>
    </row>
    <row r="31" spans="1:7" s="151" customFormat="1" ht="20.100000000000001" customHeight="1" x14ac:dyDescent="0.3">
      <c r="A31" s="146">
        <v>24</v>
      </c>
      <c r="B31" s="146"/>
      <c r="C31" s="148"/>
      <c r="D31" s="148"/>
      <c r="E31" s="149"/>
      <c r="F31" s="148"/>
      <c r="G31" s="148"/>
    </row>
    <row r="32" spans="1:7" s="151" customFormat="1" ht="20.100000000000001" customHeight="1" x14ac:dyDescent="0.3">
      <c r="A32" s="139">
        <v>25</v>
      </c>
      <c r="B32" s="139"/>
      <c r="C32" s="148"/>
      <c r="D32" s="148"/>
      <c r="E32" s="149"/>
      <c r="F32" s="148"/>
      <c r="G32" s="148"/>
    </row>
    <row r="33" spans="1:7" s="151" customFormat="1" ht="20.100000000000001" customHeight="1" x14ac:dyDescent="0.3">
      <c r="A33" s="146">
        <v>26</v>
      </c>
      <c r="B33" s="146"/>
      <c r="C33" s="148"/>
      <c r="D33" s="148"/>
      <c r="E33" s="149"/>
      <c r="F33" s="148"/>
      <c r="G33" s="148"/>
    </row>
    <row r="34" spans="1:7" s="151" customFormat="1" ht="20.100000000000001" customHeight="1" x14ac:dyDescent="0.3">
      <c r="A34" s="146">
        <v>27</v>
      </c>
      <c r="B34" s="146"/>
      <c r="C34" s="148"/>
      <c r="D34" s="148"/>
      <c r="E34" s="149"/>
      <c r="F34" s="148"/>
      <c r="G34" s="148"/>
    </row>
    <row r="35" spans="1:7" s="151" customFormat="1" ht="20.100000000000001" customHeight="1" x14ac:dyDescent="0.3">
      <c r="A35" s="146">
        <v>28</v>
      </c>
      <c r="B35" s="146"/>
      <c r="C35" s="148"/>
      <c r="D35" s="148"/>
      <c r="E35" s="149"/>
      <c r="F35" s="148"/>
      <c r="G35" s="148"/>
    </row>
    <row r="36" spans="1:7" s="151" customFormat="1" ht="20.100000000000001" customHeight="1" x14ac:dyDescent="0.3">
      <c r="A36" s="146">
        <v>29</v>
      </c>
      <c r="B36" s="146"/>
      <c r="C36" s="148"/>
      <c r="D36" s="148"/>
      <c r="E36" s="149"/>
      <c r="F36" s="148"/>
      <c r="G36" s="148"/>
    </row>
    <row r="37" spans="1:7" s="151" customFormat="1" ht="20.100000000000001" customHeight="1" x14ac:dyDescent="0.3">
      <c r="A37" s="146">
        <v>30</v>
      </c>
      <c r="B37" s="146"/>
      <c r="C37" s="148"/>
      <c r="D37" s="148"/>
      <c r="E37" s="149"/>
      <c r="F37" s="148"/>
      <c r="G37" s="148"/>
    </row>
    <row r="38" spans="1:7" s="151" customFormat="1" ht="20.100000000000001" customHeight="1" x14ac:dyDescent="0.3">
      <c r="A38" s="139">
        <v>31</v>
      </c>
      <c r="B38" s="139"/>
      <c r="C38" s="148"/>
      <c r="D38" s="148"/>
      <c r="E38" s="149"/>
      <c r="F38" s="148"/>
      <c r="G38" s="148"/>
    </row>
    <row r="39" spans="1:7" s="151" customFormat="1" ht="20.100000000000001" customHeight="1" x14ac:dyDescent="0.3">
      <c r="A39" s="146">
        <v>32</v>
      </c>
      <c r="B39" s="146"/>
      <c r="C39" s="148"/>
      <c r="D39" s="148"/>
      <c r="E39" s="149"/>
      <c r="F39" s="148"/>
      <c r="G39" s="148"/>
    </row>
    <row r="40" spans="1:7" s="151" customFormat="1" ht="20.100000000000001" customHeight="1" x14ac:dyDescent="0.3">
      <c r="A40" s="146">
        <v>33</v>
      </c>
      <c r="B40" s="146"/>
      <c r="C40" s="148"/>
      <c r="D40" s="148"/>
      <c r="E40" s="149"/>
      <c r="F40" s="148"/>
      <c r="G40" s="148"/>
    </row>
    <row r="41" spans="1:7" s="151" customFormat="1" ht="20.100000000000001" customHeight="1" x14ac:dyDescent="0.3">
      <c r="A41" s="146">
        <v>34</v>
      </c>
      <c r="B41" s="146"/>
      <c r="C41" s="148"/>
      <c r="D41" s="148"/>
      <c r="E41" s="149"/>
      <c r="F41" s="148"/>
      <c r="G41" s="148"/>
    </row>
    <row r="42" spans="1:7" s="151" customFormat="1" ht="20.100000000000001" customHeight="1" x14ac:dyDescent="0.3">
      <c r="A42" s="146">
        <v>35</v>
      </c>
      <c r="B42" s="146"/>
      <c r="C42" s="148"/>
      <c r="D42" s="148"/>
      <c r="E42" s="149"/>
      <c r="F42" s="148"/>
      <c r="G42" s="148"/>
    </row>
    <row r="43" spans="1:7" s="151" customFormat="1" ht="20.100000000000001" customHeight="1" x14ac:dyDescent="0.3">
      <c r="A43" s="146">
        <v>36</v>
      </c>
      <c r="B43" s="146"/>
      <c r="C43" s="148"/>
      <c r="D43" s="148"/>
      <c r="E43" s="149"/>
      <c r="F43" s="148"/>
      <c r="G43" s="148"/>
    </row>
    <row r="44" spans="1:7" s="151" customFormat="1" ht="20.100000000000001" customHeight="1" x14ac:dyDescent="0.3">
      <c r="A44" s="146">
        <v>37</v>
      </c>
      <c r="B44" s="146"/>
      <c r="C44" s="148"/>
      <c r="D44" s="148"/>
      <c r="E44" s="149"/>
      <c r="F44" s="148"/>
      <c r="G44" s="148"/>
    </row>
    <row r="45" spans="1:7" s="151" customFormat="1" ht="20.100000000000001" customHeight="1" x14ac:dyDescent="0.3">
      <c r="A45" s="146">
        <v>38</v>
      </c>
      <c r="B45" s="146"/>
      <c r="C45" s="148"/>
      <c r="D45" s="148"/>
      <c r="E45" s="149"/>
      <c r="F45" s="148"/>
      <c r="G45" s="148"/>
    </row>
    <row r="46" spans="1:7" s="151" customFormat="1" ht="20.100000000000001" customHeight="1" x14ac:dyDescent="0.3">
      <c r="A46" s="146">
        <v>39</v>
      </c>
      <c r="B46" s="146"/>
      <c r="C46" s="148"/>
      <c r="D46" s="148"/>
      <c r="E46" s="149"/>
      <c r="F46" s="148"/>
      <c r="G46" s="148"/>
    </row>
    <row r="47" spans="1:7" s="151" customFormat="1" ht="20.100000000000001" customHeight="1" x14ac:dyDescent="0.3">
      <c r="A47" s="139">
        <v>40</v>
      </c>
      <c r="B47" s="139"/>
      <c r="C47" s="148"/>
      <c r="D47" s="148"/>
      <c r="E47" s="149"/>
      <c r="F47" s="148"/>
      <c r="G47" s="148"/>
    </row>
    <row r="48" spans="1:7" s="151" customFormat="1" ht="20.100000000000001" customHeight="1" x14ac:dyDescent="0.3">
      <c r="A48" s="146">
        <v>41</v>
      </c>
      <c r="B48" s="146"/>
      <c r="C48" s="148"/>
      <c r="D48" s="148"/>
      <c r="E48" s="149"/>
      <c r="F48" s="148"/>
      <c r="G48" s="148"/>
    </row>
    <row r="49" spans="1:7" s="151" customFormat="1" ht="20.100000000000001" customHeight="1" x14ac:dyDescent="0.3">
      <c r="A49" s="146">
        <v>42</v>
      </c>
      <c r="B49" s="146"/>
      <c r="C49" s="148"/>
      <c r="D49" s="148"/>
      <c r="E49" s="149"/>
      <c r="F49" s="148"/>
      <c r="G49" s="148"/>
    </row>
    <row r="50" spans="1:7" s="151" customFormat="1" ht="20.100000000000001" customHeight="1" x14ac:dyDescent="0.3">
      <c r="A50" s="146">
        <v>43</v>
      </c>
      <c r="B50" s="146"/>
      <c r="C50" s="148"/>
      <c r="D50" s="148"/>
      <c r="E50" s="149"/>
      <c r="F50" s="148"/>
      <c r="G50" s="148"/>
    </row>
    <row r="51" spans="1:7" s="151" customFormat="1" ht="20.100000000000001" customHeight="1" x14ac:dyDescent="0.3">
      <c r="A51" s="146">
        <v>44</v>
      </c>
      <c r="B51" s="146"/>
      <c r="C51" s="148"/>
      <c r="D51" s="148"/>
      <c r="E51" s="149"/>
      <c r="F51" s="148"/>
      <c r="G51" s="148"/>
    </row>
    <row r="52" spans="1:7" s="151" customFormat="1" ht="20.100000000000001" customHeight="1" x14ac:dyDescent="0.3">
      <c r="A52" s="146">
        <v>45</v>
      </c>
      <c r="B52" s="146"/>
      <c r="C52" s="148"/>
      <c r="D52" s="148"/>
      <c r="E52" s="149"/>
      <c r="F52" s="148"/>
      <c r="G52" s="148"/>
    </row>
    <row r="53" spans="1:7" s="151" customFormat="1" ht="20.100000000000001" customHeight="1" x14ac:dyDescent="0.3">
      <c r="A53" s="146">
        <v>46</v>
      </c>
      <c r="B53" s="146"/>
      <c r="C53" s="148"/>
      <c r="D53" s="148"/>
      <c r="E53" s="149"/>
      <c r="F53" s="148"/>
      <c r="G53" s="148"/>
    </row>
    <row r="54" spans="1:7" s="151" customFormat="1" ht="20.100000000000001" customHeight="1" x14ac:dyDescent="0.3">
      <c r="A54" s="146">
        <v>47</v>
      </c>
      <c r="B54" s="146"/>
      <c r="C54" s="148"/>
      <c r="D54" s="148"/>
      <c r="E54" s="149"/>
      <c r="F54" s="148"/>
      <c r="G54" s="148"/>
    </row>
    <row r="55" spans="1:7" s="151" customFormat="1" ht="20.100000000000001" customHeight="1" x14ac:dyDescent="0.3">
      <c r="A55" s="146">
        <v>48</v>
      </c>
      <c r="B55" s="146"/>
      <c r="C55" s="148"/>
      <c r="D55" s="148"/>
      <c r="E55" s="149"/>
      <c r="F55" s="148"/>
      <c r="G55" s="148"/>
    </row>
    <row r="56" spans="1:7" s="151" customFormat="1" ht="20.100000000000001" customHeight="1" x14ac:dyDescent="0.3">
      <c r="A56" s="139">
        <v>49</v>
      </c>
      <c r="B56" s="139"/>
      <c r="C56" s="148"/>
      <c r="D56" s="148"/>
      <c r="E56" s="149"/>
      <c r="F56" s="148"/>
      <c r="G56" s="148"/>
    </row>
    <row r="57" spans="1:7" s="151" customFormat="1" ht="20.100000000000001" customHeight="1" x14ac:dyDescent="0.3">
      <c r="A57" s="146">
        <v>50</v>
      </c>
      <c r="B57" s="146"/>
      <c r="C57" s="148"/>
      <c r="D57" s="148"/>
      <c r="E57" s="149"/>
      <c r="F57" s="148"/>
      <c r="G57" s="148"/>
    </row>
    <row r="58" spans="1:7" s="151" customFormat="1" ht="20.100000000000001" customHeight="1" x14ac:dyDescent="0.3">
      <c r="A58" s="146">
        <v>51</v>
      </c>
      <c r="B58" s="146"/>
      <c r="C58" s="148"/>
      <c r="D58" s="148"/>
      <c r="E58" s="149"/>
      <c r="F58" s="148"/>
      <c r="G58" s="148"/>
    </row>
    <row r="59" spans="1:7" s="151" customFormat="1" ht="20.100000000000001" customHeight="1" x14ac:dyDescent="0.3">
      <c r="A59" s="146">
        <v>52</v>
      </c>
      <c r="B59" s="146"/>
      <c r="C59" s="148"/>
      <c r="D59" s="148"/>
      <c r="E59" s="149"/>
      <c r="F59" s="148"/>
      <c r="G59" s="148"/>
    </row>
    <row r="60" spans="1:7" s="151" customFormat="1" ht="20.100000000000001" customHeight="1" x14ac:dyDescent="0.3">
      <c r="A60" s="146">
        <v>53</v>
      </c>
      <c r="B60" s="146"/>
      <c r="C60" s="148"/>
      <c r="D60" s="148"/>
      <c r="E60" s="149"/>
      <c r="F60" s="148"/>
      <c r="G60" s="148"/>
    </row>
    <row r="61" spans="1:7" s="151" customFormat="1" ht="20.100000000000001" customHeight="1" x14ac:dyDescent="0.3">
      <c r="A61" s="146">
        <v>54</v>
      </c>
      <c r="B61" s="146"/>
      <c r="C61" s="148"/>
      <c r="D61" s="148"/>
      <c r="E61" s="149"/>
      <c r="F61" s="148"/>
      <c r="G61" s="148"/>
    </row>
    <row r="62" spans="1:7" s="151" customFormat="1" ht="20.100000000000001" customHeight="1" x14ac:dyDescent="0.3">
      <c r="A62" s="146">
        <v>55</v>
      </c>
      <c r="B62" s="146"/>
      <c r="C62" s="148"/>
      <c r="D62" s="148"/>
      <c r="E62" s="149"/>
      <c r="F62" s="148"/>
      <c r="G62" s="148"/>
    </row>
    <row r="63" spans="1:7" s="151" customFormat="1" ht="20.100000000000001" customHeight="1" x14ac:dyDescent="0.3">
      <c r="A63" s="146">
        <v>56</v>
      </c>
      <c r="B63" s="146"/>
      <c r="C63" s="148"/>
      <c r="D63" s="148"/>
      <c r="E63" s="149"/>
      <c r="F63" s="148"/>
      <c r="G63" s="148"/>
    </row>
    <row r="64" spans="1:7" s="151" customFormat="1" ht="20.100000000000001" customHeight="1" x14ac:dyDescent="0.3">
      <c r="A64" s="139">
        <v>57</v>
      </c>
      <c r="B64" s="139"/>
      <c r="C64" s="148"/>
      <c r="D64" s="148"/>
      <c r="E64" s="149"/>
      <c r="F64" s="148"/>
      <c r="G64" s="148"/>
    </row>
    <row r="65" spans="1:7" s="151" customFormat="1" ht="20.100000000000001" customHeight="1" x14ac:dyDescent="0.3">
      <c r="A65" s="146">
        <v>58</v>
      </c>
      <c r="B65" s="146"/>
      <c r="C65" s="148"/>
      <c r="D65" s="148"/>
      <c r="E65" s="149"/>
      <c r="F65" s="148"/>
      <c r="G65" s="148"/>
    </row>
    <row r="66" spans="1:7" s="151" customFormat="1" ht="20.100000000000001" customHeight="1" x14ac:dyDescent="0.3">
      <c r="A66" s="146">
        <v>59</v>
      </c>
      <c r="B66" s="146"/>
      <c r="C66" s="148"/>
      <c r="D66" s="148"/>
      <c r="E66" s="149"/>
      <c r="F66" s="148"/>
      <c r="G66" s="148"/>
    </row>
    <row r="67" spans="1:7" s="151" customFormat="1" ht="20.100000000000001" customHeight="1" x14ac:dyDescent="0.3">
      <c r="A67" s="146">
        <v>60</v>
      </c>
      <c r="B67" s="146"/>
      <c r="C67" s="148"/>
      <c r="D67" s="148"/>
      <c r="E67" s="149"/>
      <c r="F67" s="148"/>
      <c r="G67" s="148"/>
    </row>
  </sheetData>
  <sheetProtection formatCells="0" formatColumns="0" formatRows="0" insertColumns="0" insertRows="0" insertHyperlinks="0" deleteColumns="0" deleteRows="0" selectLockedCells="1" sort="0" autoFilter="0" pivotTables="0"/>
  <mergeCells count="1">
    <mergeCell ref="A1:G1"/>
  </mergeCells>
  <phoneticPr fontId="18" type="noConversion"/>
  <pageMargins left="0.23597222566604614" right="0.23597222566604614" top="0.74763888120651245" bottom="0.74763888120651245" header="0.31486111879348755" footer="0.31486111879348755"/>
  <pageSetup paperSize="9" scale="79" fitToHeight="0" orientation="landscape" r:id="rId1"/>
  <headerFooter>
    <oddHeader>&amp;R&amp;"맑은 고딕,Regular"&amp;F</oddHeader>
    <oddFooter>&amp;C&amp;"맑은 고딕,Regular"&amp;N페이지 중 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52"/>
  <sheetViews>
    <sheetView showGridLines="0" zoomScale="85" zoomScaleNormal="85" zoomScaleSheetLayoutView="85" workbookViewId="0">
      <selection activeCell="D23" sqref="D23"/>
    </sheetView>
  </sheetViews>
  <sheetFormatPr defaultColWidth="9" defaultRowHeight="16.5" x14ac:dyDescent="0.3"/>
  <cols>
    <col min="1" max="1" width="22.25" style="2" customWidth="1"/>
    <col min="2" max="2" width="20.125" style="2" customWidth="1"/>
    <col min="3" max="3" width="22.875" style="2" customWidth="1"/>
    <col min="4" max="4" width="18" style="2" customWidth="1"/>
    <col min="5" max="5" width="18.875" style="2" customWidth="1"/>
    <col min="6" max="6" width="19" style="4" bestFit="1" customWidth="1"/>
    <col min="7" max="7" width="10.125" style="3" customWidth="1"/>
    <col min="8" max="10" width="13.625" style="3" bestFit="1" customWidth="1"/>
    <col min="11" max="11" width="9" style="19"/>
    <col min="12" max="16384" width="9" style="2"/>
  </cols>
  <sheetData>
    <row r="1" spans="1:12" ht="39.950000000000003" customHeight="1" x14ac:dyDescent="0.3">
      <c r="A1" s="230" t="str">
        <f>IF('1.인력구성계획'!D8="","3. 예산총괄표-단체명","3. 예산총괄표-"&amp;'1.인력구성계획'!D8)</f>
        <v>3. 예산총괄표-단체명</v>
      </c>
      <c r="B1" s="230"/>
      <c r="C1" s="230"/>
      <c r="D1" s="230"/>
      <c r="E1" s="230"/>
      <c r="F1" s="230"/>
      <c r="K1" s="3"/>
      <c r="L1" s="19"/>
    </row>
    <row r="2" spans="1:12" s="6" customFormat="1" ht="19.5" customHeight="1" x14ac:dyDescent="0.3">
      <c r="A2" s="9" t="s">
        <v>208</v>
      </c>
      <c r="B2" s="10"/>
      <c r="C2" s="10"/>
      <c r="D2" s="10"/>
      <c r="E2" s="10"/>
      <c r="F2" s="13"/>
      <c r="G2" s="14"/>
      <c r="H2" s="14"/>
      <c r="I2" s="14"/>
      <c r="J2" s="14"/>
      <c r="K2" s="14"/>
      <c r="L2" s="29"/>
    </row>
    <row r="3" spans="1:12" ht="19.149999999999999" customHeight="1" x14ac:dyDescent="0.3">
      <c r="A3" s="102" t="s">
        <v>161</v>
      </c>
      <c r="B3" s="15"/>
      <c r="C3" s="15"/>
      <c r="D3" s="15"/>
      <c r="E3" s="15"/>
      <c r="F3" s="15"/>
      <c r="K3" s="3"/>
      <c r="L3" s="19"/>
    </row>
    <row r="4" spans="1:12" ht="19.149999999999999" customHeight="1" x14ac:dyDescent="0.3">
      <c r="A4" s="102" t="s">
        <v>159</v>
      </c>
      <c r="B4" s="15"/>
      <c r="C4" s="15"/>
      <c r="D4" s="15"/>
      <c r="E4" s="15"/>
      <c r="F4" s="15"/>
      <c r="K4" s="3"/>
      <c r="L4" s="19"/>
    </row>
    <row r="5" spans="1:12" x14ac:dyDescent="0.3">
      <c r="A5" s="102" t="s">
        <v>203</v>
      </c>
      <c r="B5" s="15"/>
      <c r="C5" s="15"/>
      <c r="D5" s="15"/>
      <c r="E5" s="15"/>
      <c r="F5" s="15"/>
      <c r="K5" s="3"/>
      <c r="L5" s="19"/>
    </row>
    <row r="6" spans="1:12" x14ac:dyDescent="0.3">
      <c r="A6" s="102" t="s">
        <v>27</v>
      </c>
      <c r="B6" s="15"/>
      <c r="C6" s="15"/>
      <c r="D6" s="15"/>
      <c r="E6" s="15"/>
      <c r="F6" s="15"/>
      <c r="K6" s="3"/>
      <c r="L6" s="19"/>
    </row>
    <row r="7" spans="1:12" x14ac:dyDescent="0.3">
      <c r="A7" s="102" t="s">
        <v>166</v>
      </c>
      <c r="B7" s="15"/>
      <c r="C7" s="15"/>
      <c r="D7" s="15"/>
      <c r="E7" s="15"/>
      <c r="F7" s="15"/>
      <c r="K7" s="3"/>
      <c r="L7" s="19"/>
    </row>
    <row r="8" spans="1:12" s="6" customFormat="1" ht="19.5" customHeight="1" x14ac:dyDescent="0.3">
      <c r="A8" s="74" t="s">
        <v>156</v>
      </c>
      <c r="B8" s="75"/>
      <c r="C8" s="75"/>
      <c r="D8" s="75"/>
      <c r="E8" s="75"/>
      <c r="F8" s="76"/>
      <c r="G8" s="14"/>
      <c r="H8" s="14"/>
      <c r="I8" s="14"/>
      <c r="J8" s="14"/>
      <c r="K8" s="14"/>
      <c r="L8" s="29"/>
    </row>
    <row r="9" spans="1:12" s="14" customFormat="1" ht="19.5" customHeight="1" x14ac:dyDescent="0.3">
      <c r="A9" s="29"/>
      <c r="B9" s="27"/>
      <c r="C9" s="27"/>
      <c r="D9" s="27"/>
      <c r="E9" s="27"/>
      <c r="F9" s="28"/>
      <c r="G9" s="29"/>
      <c r="H9" s="29"/>
      <c r="I9" s="29"/>
      <c r="J9" s="29"/>
      <c r="K9" s="29"/>
      <c r="L9" s="29"/>
    </row>
    <row r="10" spans="1:12" s="14" customFormat="1" ht="24.95" customHeight="1" x14ac:dyDescent="0.3">
      <c r="A10" s="53" t="s">
        <v>181</v>
      </c>
      <c r="B10" s="27"/>
      <c r="C10" s="27"/>
      <c r="D10" s="27"/>
      <c r="E10" s="27"/>
      <c r="F10" s="28"/>
      <c r="G10" s="29"/>
      <c r="H10" s="29"/>
      <c r="I10" s="29"/>
      <c r="J10" s="29"/>
      <c r="K10" s="29"/>
      <c r="L10" s="29"/>
    </row>
    <row r="11" spans="1:12" s="14" customFormat="1" ht="24.95" customHeight="1" x14ac:dyDescent="0.3">
      <c r="A11" s="51" t="s">
        <v>49</v>
      </c>
      <c r="B11" s="79" t="s">
        <v>113</v>
      </c>
      <c r="C11" s="79" t="s">
        <v>71</v>
      </c>
      <c r="D11" s="27"/>
      <c r="E11" s="27"/>
      <c r="F11" s="28"/>
      <c r="G11" s="29"/>
      <c r="H11" s="29"/>
      <c r="I11" s="29"/>
      <c r="J11" s="29"/>
      <c r="K11" s="29"/>
      <c r="L11" s="29"/>
    </row>
    <row r="12" spans="1:12" s="14" customFormat="1" ht="24.95" customHeight="1" x14ac:dyDescent="0.3">
      <c r="A12" s="80" t="s">
        <v>194</v>
      </c>
      <c r="B12" s="81">
        <v>100000000</v>
      </c>
      <c r="C12" s="201" t="str">
        <f>IF(OR(B12&lt;20000000,B12&gt;=500000000),"금액 입력 확인",IF(B12&lt;100000000,"Band1",IF(B12&lt;300000000,"Band2","Band3")))</f>
        <v>Band2</v>
      </c>
      <c r="D12" s="101"/>
      <c r="F12" s="28"/>
      <c r="G12" s="29"/>
      <c r="H12" s="29"/>
      <c r="I12" s="29"/>
      <c r="J12" s="29"/>
      <c r="K12" s="29"/>
      <c r="L12" s="29"/>
    </row>
    <row r="13" spans="1:12" s="14" customFormat="1" ht="24.95" customHeight="1" x14ac:dyDescent="0.3">
      <c r="A13" s="28"/>
      <c r="B13" s="27"/>
      <c r="C13" s="27"/>
      <c r="D13" s="27"/>
      <c r="E13" s="27"/>
      <c r="F13" s="28"/>
      <c r="G13" s="29"/>
      <c r="H13" s="29"/>
      <c r="I13" s="29"/>
      <c r="J13" s="29"/>
      <c r="K13" s="29"/>
      <c r="L13" s="29"/>
    </row>
    <row r="14" spans="1:12" s="14" customFormat="1" ht="24.95" customHeight="1" x14ac:dyDescent="0.3">
      <c r="A14" s="53" t="s">
        <v>98</v>
      </c>
      <c r="B14" s="27"/>
      <c r="C14" s="27"/>
      <c r="D14" s="27"/>
      <c r="E14" s="27"/>
      <c r="F14" s="28"/>
      <c r="G14" s="29"/>
      <c r="H14" s="29"/>
      <c r="I14" s="29"/>
      <c r="J14" s="29"/>
      <c r="K14" s="29"/>
      <c r="L14" s="29"/>
    </row>
    <row r="15" spans="1:12" s="14" customFormat="1" ht="24.95" customHeight="1" x14ac:dyDescent="0.3">
      <c r="A15" s="235" t="s">
        <v>49</v>
      </c>
      <c r="B15" s="235"/>
      <c r="C15" s="235"/>
      <c r="D15" s="18" t="s">
        <v>19</v>
      </c>
      <c r="E15" s="18" t="s">
        <v>16</v>
      </c>
      <c r="F15" s="18" t="s">
        <v>10</v>
      </c>
      <c r="G15" s="29"/>
      <c r="H15" s="29"/>
      <c r="I15" s="29"/>
      <c r="J15" s="29"/>
      <c r="K15" s="29"/>
      <c r="L15" s="29"/>
    </row>
    <row r="16" spans="1:12" s="14" customFormat="1" ht="24.95" customHeight="1" x14ac:dyDescent="0.3">
      <c r="A16" s="135" t="s">
        <v>112</v>
      </c>
      <c r="B16" s="236" t="s">
        <v>118</v>
      </c>
      <c r="C16" s="236"/>
      <c r="D16" s="91">
        <f>B12</f>
        <v>100000000</v>
      </c>
      <c r="E16" s="91">
        <f>B12</f>
        <v>100000000</v>
      </c>
      <c r="F16" s="91">
        <f>B12</f>
        <v>100000000</v>
      </c>
      <c r="G16" s="29"/>
      <c r="H16" s="29"/>
      <c r="I16" s="29"/>
      <c r="J16" s="29"/>
      <c r="K16" s="29"/>
      <c r="L16" s="29"/>
    </row>
    <row r="17" spans="1:12" s="14" customFormat="1" ht="24.95" customHeight="1" x14ac:dyDescent="0.3">
      <c r="A17" s="235" t="s">
        <v>92</v>
      </c>
      <c r="B17" s="236" t="s">
        <v>94</v>
      </c>
      <c r="C17" s="237"/>
      <c r="D17" s="93"/>
      <c r="E17" s="94"/>
      <c r="F17" s="95">
        <v>1000000</v>
      </c>
      <c r="G17" s="101" t="s">
        <v>158</v>
      </c>
      <c r="H17" s="29"/>
      <c r="I17" s="29"/>
      <c r="J17" s="29"/>
      <c r="K17" s="29"/>
      <c r="L17" s="29"/>
    </row>
    <row r="18" spans="1:12" s="14" customFormat="1" ht="24.95" customHeight="1" x14ac:dyDescent="0.3">
      <c r="A18" s="235"/>
      <c r="B18" s="236" t="s">
        <v>188</v>
      </c>
      <c r="C18" s="237"/>
      <c r="D18" s="96"/>
      <c r="E18" s="1"/>
      <c r="F18" s="97"/>
      <c r="G18" s="29"/>
      <c r="H18" s="29"/>
      <c r="I18" s="29"/>
      <c r="J18" s="29"/>
      <c r="K18" s="29"/>
      <c r="L18" s="29"/>
    </row>
    <row r="19" spans="1:12" s="14" customFormat="1" ht="24.95" customHeight="1" x14ac:dyDescent="0.3">
      <c r="A19" s="235" t="s">
        <v>97</v>
      </c>
      <c r="B19" s="236" t="s">
        <v>195</v>
      </c>
      <c r="C19" s="237"/>
      <c r="D19" s="96"/>
      <c r="E19" s="1">
        <v>5000000</v>
      </c>
      <c r="F19" s="97"/>
      <c r="G19" s="29"/>
      <c r="H19" s="29"/>
      <c r="I19" s="29"/>
      <c r="J19" s="29"/>
      <c r="K19" s="29"/>
      <c r="L19" s="29"/>
    </row>
    <row r="20" spans="1:12" s="14" customFormat="1" ht="24.95" customHeight="1" x14ac:dyDescent="0.3">
      <c r="A20" s="235"/>
      <c r="B20" s="236" t="s">
        <v>99</v>
      </c>
      <c r="C20" s="237"/>
      <c r="D20" s="96"/>
      <c r="E20" s="1"/>
      <c r="F20" s="97"/>
      <c r="G20" s="29"/>
      <c r="H20" s="29"/>
      <c r="I20" s="29"/>
      <c r="J20" s="29"/>
      <c r="K20" s="29"/>
      <c r="L20" s="29"/>
    </row>
    <row r="21" spans="1:12" s="14" customFormat="1" ht="24.95" customHeight="1" x14ac:dyDescent="0.3">
      <c r="A21" s="124" t="s">
        <v>180</v>
      </c>
      <c r="B21" s="236" t="s">
        <v>21</v>
      </c>
      <c r="C21" s="237"/>
      <c r="D21" s="98">
        <v>12000000</v>
      </c>
      <c r="E21" s="99">
        <v>7000000</v>
      </c>
      <c r="F21" s="100">
        <v>11000000</v>
      </c>
      <c r="G21" s="29"/>
      <c r="H21" s="29"/>
      <c r="I21" s="29"/>
      <c r="J21" s="29"/>
      <c r="K21" s="29"/>
      <c r="L21" s="29"/>
    </row>
    <row r="22" spans="1:12" s="14" customFormat="1" ht="24.95" customHeight="1" x14ac:dyDescent="0.3">
      <c r="A22" s="238" t="s">
        <v>66</v>
      </c>
      <c r="B22" s="238"/>
      <c r="C22" s="238"/>
      <c r="D22" s="92">
        <f>SUM(D16:D21)</f>
        <v>112000000</v>
      </c>
      <c r="E22" s="92">
        <f t="shared" ref="E22:F22" si="0">SUM(E16:E21)</f>
        <v>112000000</v>
      </c>
      <c r="F22" s="92">
        <f t="shared" si="0"/>
        <v>112000000</v>
      </c>
      <c r="G22" s="29"/>
      <c r="H22" s="29"/>
      <c r="I22" s="29"/>
      <c r="J22" s="29"/>
      <c r="K22" s="29"/>
      <c r="L22" s="29"/>
    </row>
    <row r="23" spans="1:12" s="14" customFormat="1" ht="24.95" customHeight="1" x14ac:dyDescent="0.3">
      <c r="A23" s="158" t="s">
        <v>86</v>
      </c>
      <c r="B23" s="241" t="s">
        <v>120</v>
      </c>
      <c r="C23" s="242"/>
      <c r="D23" s="163">
        <f>ROUND(SUM(D17:D21)/D22,3)</f>
        <v>0.107</v>
      </c>
      <c r="E23" s="163">
        <f t="shared" ref="E23:F23" si="1">ROUND(SUM(E17:E21)/E22,3)</f>
        <v>0.107</v>
      </c>
      <c r="F23" s="163">
        <f t="shared" si="1"/>
        <v>0.107</v>
      </c>
      <c r="G23" s="101" t="s">
        <v>154</v>
      </c>
      <c r="H23" s="29"/>
      <c r="I23" s="29"/>
      <c r="J23" s="29"/>
      <c r="K23" s="29"/>
      <c r="L23" s="29"/>
    </row>
    <row r="24" spans="1:12" s="14" customFormat="1" ht="24.95" customHeight="1" x14ac:dyDescent="0.3">
      <c r="A24" s="123" t="s">
        <v>110</v>
      </c>
      <c r="B24" s="243" t="s">
        <v>138</v>
      </c>
      <c r="C24" s="243"/>
      <c r="D24" s="165">
        <f>ROUND((D17+D18+D21)/D22,3)</f>
        <v>0.107</v>
      </c>
      <c r="E24" s="165">
        <f>ROUND((E17+E18+E21)/E22,3)</f>
        <v>6.3E-2</v>
      </c>
      <c r="F24" s="165">
        <f>ROUND((F17+F18+F21)/F22,3)</f>
        <v>0.107</v>
      </c>
      <c r="G24" s="29"/>
      <c r="H24" s="29"/>
      <c r="I24" s="29"/>
      <c r="J24" s="29"/>
      <c r="K24" s="29"/>
      <c r="L24" s="29"/>
    </row>
    <row r="25" spans="1:12" s="14" customFormat="1" ht="24.95" customHeight="1" x14ac:dyDescent="0.3">
      <c r="A25" s="28"/>
      <c r="B25" s="28"/>
      <c r="C25" s="28"/>
      <c r="D25" s="224"/>
      <c r="E25" s="224"/>
      <c r="F25" s="224"/>
      <c r="G25" s="29"/>
      <c r="H25" s="29"/>
      <c r="I25" s="29"/>
      <c r="J25" s="29"/>
      <c r="K25" s="29"/>
      <c r="L25" s="29"/>
    </row>
    <row r="26" spans="1:12" s="14" customFormat="1" ht="24.95" customHeight="1" x14ac:dyDescent="0.3">
      <c r="A26" s="244" t="s">
        <v>49</v>
      </c>
      <c r="B26" s="240"/>
      <c r="C26" s="240"/>
      <c r="D26" s="135" t="s">
        <v>19</v>
      </c>
      <c r="E26" s="135" t="s">
        <v>16</v>
      </c>
      <c r="F26" s="135" t="s">
        <v>10</v>
      </c>
      <c r="G26" s="135" t="s">
        <v>68</v>
      </c>
      <c r="H26" s="29"/>
      <c r="I26" s="29"/>
      <c r="J26" s="29"/>
      <c r="K26" s="29"/>
      <c r="L26" s="29"/>
    </row>
    <row r="27" spans="1:12" s="14" customFormat="1" ht="24.95" customHeight="1" x14ac:dyDescent="0.3">
      <c r="A27" s="245" t="s">
        <v>201</v>
      </c>
      <c r="B27" s="244" t="s">
        <v>131</v>
      </c>
      <c r="C27" s="240"/>
      <c r="D27" s="93"/>
      <c r="E27" s="94"/>
      <c r="F27" s="95"/>
      <c r="G27" s="228"/>
      <c r="H27" s="29"/>
      <c r="I27" s="29"/>
      <c r="J27" s="29"/>
      <c r="K27" s="29"/>
      <c r="L27" s="29"/>
    </row>
    <row r="28" spans="1:12" s="14" customFormat="1" ht="24.95" customHeight="1" x14ac:dyDescent="0.3">
      <c r="A28" s="246"/>
      <c r="B28" s="247" t="s">
        <v>67</v>
      </c>
      <c r="C28" s="225" t="s">
        <v>65</v>
      </c>
      <c r="D28" s="96"/>
      <c r="E28" s="1"/>
      <c r="F28" s="97"/>
      <c r="G28" s="228"/>
      <c r="H28" s="29"/>
      <c r="I28" s="29"/>
      <c r="J28" s="29"/>
      <c r="K28" s="29"/>
      <c r="L28" s="29"/>
    </row>
    <row r="29" spans="1:12" s="14" customFormat="1" ht="24.95" customHeight="1" x14ac:dyDescent="0.3">
      <c r="A29" s="246"/>
      <c r="B29" s="243"/>
      <c r="C29" s="225" t="s">
        <v>72</v>
      </c>
      <c r="D29" s="96"/>
      <c r="E29" s="1"/>
      <c r="F29" s="97"/>
      <c r="G29" s="228"/>
      <c r="H29" s="29"/>
      <c r="I29" s="29"/>
      <c r="J29" s="29"/>
      <c r="K29" s="29"/>
      <c r="L29" s="29"/>
    </row>
    <row r="30" spans="1:12" s="14" customFormat="1" ht="24.95" customHeight="1" x14ac:dyDescent="0.3">
      <c r="A30" s="246"/>
      <c r="B30" s="244" t="s">
        <v>140</v>
      </c>
      <c r="C30" s="240"/>
      <c r="D30" s="96"/>
      <c r="E30" s="1"/>
      <c r="F30" s="97"/>
      <c r="G30" s="228"/>
      <c r="H30" s="29"/>
      <c r="I30" s="29"/>
      <c r="J30" s="29"/>
      <c r="K30" s="29"/>
      <c r="L30" s="29"/>
    </row>
    <row r="31" spans="1:12" s="14" customFormat="1" ht="24.95" customHeight="1" x14ac:dyDescent="0.3">
      <c r="A31" s="243"/>
      <c r="B31" s="244" t="s">
        <v>5</v>
      </c>
      <c r="C31" s="240"/>
      <c r="D31" s="98"/>
      <c r="E31" s="99"/>
      <c r="F31" s="100"/>
      <c r="G31" s="228"/>
      <c r="H31" s="29"/>
      <c r="I31" s="29"/>
      <c r="J31" s="29"/>
      <c r="K31" s="29"/>
      <c r="L31" s="29"/>
    </row>
    <row r="32" spans="1:12" s="14" customFormat="1" ht="24.95" customHeight="1" x14ac:dyDescent="0.3">
      <c r="A32" s="239" t="s">
        <v>8</v>
      </c>
      <c r="B32" s="240"/>
      <c r="C32" s="240"/>
      <c r="D32" s="226">
        <f>SUM(D26:D31)</f>
        <v>0</v>
      </c>
      <c r="E32" s="226">
        <f>SUM(E26:E31)</f>
        <v>0</v>
      </c>
      <c r="F32" s="226">
        <f>SUM(F26:F31)</f>
        <v>0</v>
      </c>
      <c r="G32" s="227"/>
      <c r="H32" s="29"/>
      <c r="I32" s="29"/>
      <c r="J32" s="29"/>
      <c r="K32" s="29"/>
      <c r="L32" s="29"/>
    </row>
    <row r="33" spans="1:12" s="14" customFormat="1" ht="24.95" customHeight="1" x14ac:dyDescent="0.3">
      <c r="A33" s="27"/>
      <c r="B33" s="73"/>
      <c r="C33" s="73"/>
      <c r="D33" s="72"/>
      <c r="E33" s="27"/>
      <c r="F33" s="28"/>
      <c r="G33" s="29"/>
      <c r="H33" s="29"/>
      <c r="I33" s="29"/>
      <c r="J33" s="29"/>
      <c r="K33" s="29"/>
      <c r="L33" s="29"/>
    </row>
    <row r="34" spans="1:12" s="14" customFormat="1" ht="24.95" customHeight="1" x14ac:dyDescent="0.3">
      <c r="A34" s="198" t="s">
        <v>178</v>
      </c>
      <c r="B34" s="101" t="s">
        <v>2</v>
      </c>
      <c r="C34" s="27"/>
      <c r="D34" s="27"/>
      <c r="E34" s="27"/>
      <c r="F34" s="28"/>
      <c r="G34" s="29"/>
      <c r="H34" s="29"/>
      <c r="I34" s="29"/>
      <c r="J34" s="29"/>
      <c r="K34" s="29"/>
      <c r="L34" s="29"/>
    </row>
    <row r="35" spans="1:12" s="14" customFormat="1" ht="24.95" customHeight="1" x14ac:dyDescent="0.3">
      <c r="A35" s="199" t="s">
        <v>184</v>
      </c>
      <c r="B35" s="101"/>
      <c r="C35" s="27"/>
      <c r="D35" s="27"/>
      <c r="E35" s="27"/>
      <c r="F35" s="28"/>
      <c r="G35" s="29"/>
      <c r="H35" s="29"/>
      <c r="I35" s="29"/>
      <c r="J35" s="29"/>
      <c r="K35" s="29"/>
      <c r="L35" s="29"/>
    </row>
    <row r="36" spans="1:12" s="14" customFormat="1" ht="24.95" customHeight="1" x14ac:dyDescent="0.3">
      <c r="A36" s="47" t="s">
        <v>49</v>
      </c>
      <c r="B36" s="47" t="s">
        <v>19</v>
      </c>
      <c r="C36" s="47" t="s">
        <v>16</v>
      </c>
      <c r="D36" s="47" t="s">
        <v>10</v>
      </c>
      <c r="E36" s="27"/>
      <c r="F36" s="28"/>
      <c r="G36" s="29"/>
      <c r="H36" s="29"/>
      <c r="I36" s="29"/>
      <c r="J36" s="29"/>
      <c r="K36" s="29"/>
      <c r="L36" s="29"/>
    </row>
    <row r="37" spans="1:12" s="14" customFormat="1" ht="24.95" customHeight="1" x14ac:dyDescent="0.3">
      <c r="A37" s="47" t="s">
        <v>93</v>
      </c>
      <c r="B37" s="67">
        <f>SUMIF(표7_452[경비],A37,표7_452[총액])</f>
        <v>80100000</v>
      </c>
      <c r="C37" s="67">
        <f>SUMIF(표7_4523[경비],A37,표7_4523[총액])</f>
        <v>80100000</v>
      </c>
      <c r="D37" s="77">
        <f>SUMIF(표7_45[경비],A37,표7_45[총액])</f>
        <v>80100000</v>
      </c>
      <c r="E37" s="27"/>
      <c r="F37" s="28"/>
      <c r="G37" s="29"/>
      <c r="H37" s="29"/>
      <c r="I37" s="29"/>
      <c r="J37" s="29"/>
      <c r="K37" s="29"/>
      <c r="L37" s="29"/>
    </row>
    <row r="38" spans="1:12" s="14" customFormat="1" ht="24.95" customHeight="1" x14ac:dyDescent="0.3">
      <c r="A38" s="47" t="s">
        <v>76</v>
      </c>
      <c r="B38" s="67">
        <f>SUMIF(표7_452[경비],'3.예산총괄표'!A38,표7_452[총액])</f>
        <v>31900000</v>
      </c>
      <c r="C38" s="67">
        <f>SUMIF(표7_4523[경비],A38,표7_4523[총액])</f>
        <v>31900000</v>
      </c>
      <c r="D38" s="77">
        <f>SUMIF(표7_45[경비],A38,표7_45[총액])</f>
        <v>31900000</v>
      </c>
      <c r="E38" s="27"/>
      <c r="F38" s="28"/>
      <c r="G38" s="29"/>
      <c r="H38" s="29"/>
      <c r="I38" s="29"/>
      <c r="J38" s="29"/>
      <c r="K38" s="29"/>
      <c r="L38" s="29"/>
    </row>
    <row r="39" spans="1:12" s="14" customFormat="1" ht="24.95" customHeight="1" x14ac:dyDescent="0.3">
      <c r="A39" s="78" t="s">
        <v>41</v>
      </c>
      <c r="B39" s="77">
        <f>SUM(B37:B38)</f>
        <v>112000000</v>
      </c>
      <c r="C39" s="77">
        <f>SUM(C37:C38)</f>
        <v>112000000</v>
      </c>
      <c r="D39" s="77">
        <f>SUM(D37:D38)</f>
        <v>112000000</v>
      </c>
      <c r="E39" s="27"/>
      <c r="F39" s="28"/>
      <c r="G39" s="29"/>
      <c r="H39" s="29"/>
      <c r="I39" s="29"/>
      <c r="J39" s="29"/>
      <c r="K39" s="29"/>
      <c r="L39" s="29"/>
    </row>
    <row r="40" spans="1:12" s="14" customFormat="1" ht="20.100000000000001" customHeight="1" x14ac:dyDescent="0.3">
      <c r="A40" s="142"/>
      <c r="B40" s="27"/>
      <c r="C40" s="27"/>
      <c r="D40" s="27"/>
      <c r="E40" s="27"/>
      <c r="F40" s="28"/>
      <c r="G40" s="29"/>
      <c r="H40" s="29"/>
      <c r="I40" s="29"/>
      <c r="J40" s="29"/>
      <c r="K40" s="29"/>
      <c r="L40" s="29"/>
    </row>
    <row r="41" spans="1:12" s="14" customFormat="1" ht="19.5" customHeight="1" x14ac:dyDescent="0.3">
      <c r="A41" s="199" t="s">
        <v>198</v>
      </c>
      <c r="B41" s="101"/>
      <c r="C41" s="27"/>
      <c r="D41" s="27"/>
      <c r="E41" s="27"/>
      <c r="F41" s="28"/>
      <c r="G41" s="29"/>
      <c r="H41" s="29"/>
      <c r="I41" s="29"/>
      <c r="J41" s="29"/>
      <c r="K41" s="29"/>
      <c r="L41" s="29"/>
    </row>
    <row r="42" spans="1:12" s="14" customFormat="1" ht="24.95" customHeight="1" x14ac:dyDescent="0.3">
      <c r="A42" s="47" t="s">
        <v>49</v>
      </c>
      <c r="B42" s="47" t="s">
        <v>19</v>
      </c>
      <c r="C42" s="47" t="s">
        <v>16</v>
      </c>
      <c r="D42" s="47" t="s">
        <v>10</v>
      </c>
      <c r="E42" s="27"/>
      <c r="F42" s="28"/>
      <c r="G42" s="29"/>
      <c r="H42" s="29"/>
      <c r="I42" s="29"/>
      <c r="J42" s="29"/>
      <c r="K42" s="29"/>
      <c r="L42" s="29"/>
    </row>
    <row r="43" spans="1:12" s="14" customFormat="1" ht="24.95" customHeight="1" x14ac:dyDescent="0.3">
      <c r="A43" s="47" t="s">
        <v>189</v>
      </c>
      <c r="B43" s="67">
        <f>SUMIF(표7_452[사업유형],A43,표7_452[총액])</f>
        <v>1900000</v>
      </c>
      <c r="C43" s="67">
        <f>SUMIF(표7_4523[사업유형],A43,표7_4523[총액])</f>
        <v>32900000</v>
      </c>
      <c r="D43" s="77">
        <f>SUMIF(표7_45[사업유형],A43,표7_45[총액])</f>
        <v>1900000</v>
      </c>
      <c r="E43" s="27"/>
      <c r="F43" s="28"/>
      <c r="G43" s="29"/>
      <c r="H43" s="29"/>
      <c r="I43" s="29"/>
      <c r="J43" s="29"/>
      <c r="K43" s="29"/>
      <c r="L43" s="29"/>
    </row>
    <row r="44" spans="1:12" s="14" customFormat="1" ht="24.95" customHeight="1" x14ac:dyDescent="0.3">
      <c r="A44" s="47" t="s">
        <v>1</v>
      </c>
      <c r="B44" s="67">
        <f>SUMIF(표7_452[사업유형],A44,표7_452[총액])</f>
        <v>31000000</v>
      </c>
      <c r="C44" s="67">
        <f>SUMIF(표7_4523[사업유형],A44,표7_4523[총액])</f>
        <v>1000000</v>
      </c>
      <c r="D44" s="77">
        <f>SUMIF(표7_45[사업유형],A44,표7_45[총액])</f>
        <v>6000000</v>
      </c>
      <c r="E44" s="27"/>
      <c r="F44" s="28"/>
      <c r="G44" s="29"/>
      <c r="H44" s="29"/>
      <c r="I44" s="29"/>
      <c r="J44" s="29"/>
      <c r="K44" s="29"/>
      <c r="L44" s="29"/>
    </row>
    <row r="45" spans="1:12" s="14" customFormat="1" ht="24.95" customHeight="1" x14ac:dyDescent="0.3">
      <c r="A45" s="78" t="s">
        <v>91</v>
      </c>
      <c r="B45" s="77">
        <f>SUMIF(표7_452[사업유형],A45,표7_452[총액])</f>
        <v>51000000</v>
      </c>
      <c r="C45" s="77">
        <f>SUMIF(표7_4523[사업유형],A45,표7_4523[총액])</f>
        <v>20000000</v>
      </c>
      <c r="D45" s="77">
        <f>SUMIF(표7_45[사업유형],A45,표7_45[총액])</f>
        <v>45000000</v>
      </c>
      <c r="E45" s="27"/>
      <c r="F45" s="28"/>
      <c r="G45" s="29"/>
      <c r="H45" s="29"/>
      <c r="I45" s="29"/>
      <c r="J45" s="29"/>
      <c r="K45" s="29"/>
      <c r="L45" s="29"/>
    </row>
    <row r="46" spans="1:12" s="14" customFormat="1" ht="24.95" customHeight="1" x14ac:dyDescent="0.3">
      <c r="A46" s="47" t="s">
        <v>73</v>
      </c>
      <c r="B46" s="77">
        <f>SUMIF(표7_452[사업유형],A46,표7_452[총액])</f>
        <v>8000000</v>
      </c>
      <c r="C46" s="77">
        <f>SUMIF(표7_4523[사업유형],A46,표7_4523[총액])</f>
        <v>38000000</v>
      </c>
      <c r="D46" s="77">
        <f>SUMIF(표7_45[사업유형],A46,표7_45[총액])</f>
        <v>31000000</v>
      </c>
      <c r="E46" s="27"/>
      <c r="F46" s="28"/>
      <c r="G46" s="29"/>
      <c r="H46" s="29"/>
      <c r="I46" s="29"/>
      <c r="J46" s="29"/>
      <c r="K46" s="29"/>
      <c r="L46" s="29"/>
    </row>
    <row r="47" spans="1:12" s="14" customFormat="1" ht="24.95" customHeight="1" x14ac:dyDescent="0.3">
      <c r="A47" s="47" t="s">
        <v>0</v>
      </c>
      <c r="B47" s="67">
        <f>SUMIF(표7_452[사업유형],A47,표7_452[총액])</f>
        <v>20100000</v>
      </c>
      <c r="C47" s="67">
        <f>SUMIF(표7_4523[사업유형],A47,표7_4523[총액])</f>
        <v>20100000</v>
      </c>
      <c r="D47" s="77">
        <f>SUMIF(표7_45[사업유형],A47,표7_45[총액])</f>
        <v>28100000</v>
      </c>
      <c r="E47" s="27"/>
      <c r="F47" s="28"/>
      <c r="G47" s="29"/>
      <c r="H47" s="29"/>
      <c r="I47" s="29"/>
      <c r="J47" s="29"/>
      <c r="K47" s="29"/>
      <c r="L47" s="29"/>
    </row>
    <row r="48" spans="1:12" s="14" customFormat="1" ht="24.95" customHeight="1" x14ac:dyDescent="0.3">
      <c r="A48" s="47" t="s">
        <v>41</v>
      </c>
      <c r="B48" s="67">
        <f>SUM(B43:B47)</f>
        <v>112000000</v>
      </c>
      <c r="C48" s="67">
        <f t="shared" ref="C48:D48" si="2">SUM(C43:C47)</f>
        <v>112000000</v>
      </c>
      <c r="D48" s="77">
        <f t="shared" si="2"/>
        <v>112000000</v>
      </c>
      <c r="E48" s="27"/>
      <c r="F48" s="28"/>
      <c r="G48" s="29"/>
      <c r="H48" s="29"/>
      <c r="I48" s="29"/>
      <c r="J48" s="29"/>
      <c r="K48" s="29"/>
      <c r="L48" s="29"/>
    </row>
    <row r="49" spans="1:11" s="3" customFormat="1" ht="19.149999999999999" customHeight="1" x14ac:dyDescent="0.3">
      <c r="A49" s="8"/>
      <c r="B49" s="8"/>
      <c r="C49" s="8"/>
      <c r="D49" s="8"/>
      <c r="E49" s="8"/>
      <c r="F49" s="7"/>
      <c r="G49" s="35"/>
      <c r="H49" s="19"/>
      <c r="I49" s="19"/>
      <c r="J49" s="19"/>
    </row>
    <row r="50" spans="1:11" s="16" customFormat="1" ht="19.5" customHeight="1" x14ac:dyDescent="0.3">
      <c r="A50" s="24"/>
      <c r="B50" s="24"/>
      <c r="C50" s="24"/>
      <c r="D50" s="24"/>
      <c r="E50" s="24"/>
      <c r="F50" s="25"/>
      <c r="G50" s="36"/>
      <c r="H50" s="19"/>
      <c r="I50" s="19"/>
      <c r="J50" s="19"/>
      <c r="K50" s="36"/>
    </row>
    <row r="51" spans="1:11" ht="19.5" customHeight="1" x14ac:dyDescent="0.3">
      <c r="A51" s="30"/>
      <c r="B51" s="30"/>
      <c r="C51" s="30"/>
      <c r="D51" s="30"/>
      <c r="E51" s="30"/>
      <c r="F51" s="141"/>
      <c r="G51" s="19"/>
      <c r="H51" s="50"/>
      <c r="I51" s="23"/>
      <c r="J51" s="22"/>
    </row>
    <row r="52" spans="1:11" x14ac:dyDescent="0.3">
      <c r="A52" s="30"/>
    </row>
  </sheetData>
  <sheetProtection formatCells="0" formatColumns="0" formatRows="0" insertColumns="0" insertRows="0" insertHyperlinks="0" deleteColumns="0" deleteRows="0" selectLockedCells="1" sort="0" autoFilter="0" pivotTables="0"/>
  <mergeCells count="20">
    <mergeCell ref="A32:C32"/>
    <mergeCell ref="B23:C23"/>
    <mergeCell ref="B24:C24"/>
    <mergeCell ref="A26:C26"/>
    <mergeCell ref="A27:A31"/>
    <mergeCell ref="B27:C27"/>
    <mergeCell ref="B28:B29"/>
    <mergeCell ref="B30:C30"/>
    <mergeCell ref="B31:C31"/>
    <mergeCell ref="A19:A20"/>
    <mergeCell ref="B19:C19"/>
    <mergeCell ref="B20:C20"/>
    <mergeCell ref="B21:C21"/>
    <mergeCell ref="A22:C22"/>
    <mergeCell ref="A1:F1"/>
    <mergeCell ref="A15:C15"/>
    <mergeCell ref="B16:C16"/>
    <mergeCell ref="A17:A18"/>
    <mergeCell ref="B17:C17"/>
    <mergeCell ref="B18:C18"/>
  </mergeCells>
  <phoneticPr fontId="18" type="noConversion"/>
  <conditionalFormatting sqref="D23:F23">
    <cfRule type="cellIs" dxfId="50" priority="5" operator="lessThan">
      <formula>0.1</formula>
    </cfRule>
  </conditionalFormatting>
  <conditionalFormatting sqref="C12">
    <cfRule type="containsText" dxfId="49" priority="1" operator="containsText" text="금액 입력 확인">
      <formula>NOT(ISERROR(SEARCH("금액 입력 확인",C12)))</formula>
    </cfRule>
  </conditionalFormatting>
  <dataValidations xWindow="531" yWindow="802" count="3">
    <dataValidation allowBlank="1" showInputMessage="1" showErrorMessage="1" promptTitle="자부담액" prompt="총 사업비 중 최소 10% 이상 _x000a_자부담액(사업수입+민간재원+자체부담경비)을 _x000a_편성해야 합니다." sqref="D17:F21"/>
    <dataValidation allowBlank="1" showErrorMessage="1" promptTitle="지원규모" prompt="정액지원으로 프로젝트 규모를 고려하여 1억원/2억원 중 선택해 주세요." sqref="D16:F16"/>
    <dataValidation type="list" allowBlank="1" showInputMessage="1" showErrorMessage="1" sqref="G27:G31">
      <formula1>"확정, 미확정"</formula1>
    </dataValidation>
  </dataValidations>
  <pageMargins left="0.23597222566604614" right="0.23597222566604614" top="0.74763888120651245" bottom="0.74763888120651245" header="0.31486111879348755" footer="0.31486111879348755"/>
  <pageSetup paperSize="9" scale="50" orientation="portrait" r:id="rId1"/>
  <headerFooter>
    <oddHeader>&amp;R&amp;"맑은 고딕,Regular"&amp;F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127"/>
  <sheetViews>
    <sheetView showGridLines="0" zoomScale="85" zoomScaleNormal="85" zoomScaleSheetLayoutView="85" workbookViewId="0">
      <selection activeCell="F25" sqref="F25"/>
    </sheetView>
  </sheetViews>
  <sheetFormatPr defaultColWidth="8.75" defaultRowHeight="16.5" x14ac:dyDescent="0.3"/>
  <cols>
    <col min="1" max="1" width="12.625" style="12" customWidth="1"/>
    <col min="2" max="2" width="14.125" style="3" customWidth="1"/>
    <col min="3" max="3" width="18.25" style="3" customWidth="1"/>
    <col min="4" max="4" width="15.25" style="2" customWidth="1"/>
    <col min="5" max="5" width="44.75" style="2" customWidth="1"/>
    <col min="6" max="6" width="16.625" style="2" customWidth="1"/>
    <col min="7" max="7" width="16.75" style="2" customWidth="1"/>
    <col min="8" max="8" width="13.5" style="2" customWidth="1"/>
    <col min="9" max="9" width="14.25" style="2" bestFit="1" customWidth="1"/>
    <col min="10" max="12" width="13.625" style="2" bestFit="1" customWidth="1"/>
    <col min="13" max="14" width="9" style="2"/>
  </cols>
  <sheetData>
    <row r="1" spans="1:19" ht="39.950000000000003" customHeight="1" x14ac:dyDescent="0.3">
      <c r="A1" s="230" t="str">
        <f>IF('1.인력구성계획'!D8="","4. 2024년(1차년도) 예산집행계획-단체명","4. 2024년(1차년도) 예산집행계획-"&amp;'1.인력구성계획'!D8)</f>
        <v>4. 2024년(1차년도) 예산집행계획-단체명</v>
      </c>
      <c r="B1" s="230"/>
      <c r="C1" s="230"/>
      <c r="D1" s="230"/>
      <c r="E1" s="230"/>
      <c r="F1" s="230"/>
      <c r="G1" s="230"/>
      <c r="H1" s="230"/>
      <c r="I1" s="19"/>
    </row>
    <row r="2" spans="1:19" s="2" customFormat="1" x14ac:dyDescent="0.3">
      <c r="A2" s="125" t="s">
        <v>206</v>
      </c>
      <c r="B2" s="15"/>
      <c r="C2" s="15"/>
      <c r="D2" s="15"/>
      <c r="E2" s="15"/>
      <c r="F2" s="15"/>
      <c r="G2" s="15"/>
      <c r="I2" s="34"/>
      <c r="S2" s="30"/>
    </row>
    <row r="3" spans="1:19" s="2" customFormat="1" x14ac:dyDescent="0.3">
      <c r="A3" s="125" t="s">
        <v>170</v>
      </c>
      <c r="B3" s="15"/>
      <c r="C3" s="15"/>
      <c r="D3" s="15"/>
      <c r="E3" s="15"/>
      <c r="F3" s="15"/>
      <c r="G3" s="15"/>
      <c r="I3" s="34"/>
      <c r="S3" s="30"/>
    </row>
    <row r="4" spans="1:19" s="2" customFormat="1" x14ac:dyDescent="0.3">
      <c r="A4" s="102" t="s">
        <v>203</v>
      </c>
      <c r="B4" s="15"/>
      <c r="C4" s="15"/>
      <c r="D4" s="15"/>
      <c r="E4" s="15"/>
      <c r="F4" s="15"/>
      <c r="G4" s="15"/>
      <c r="I4" s="34"/>
      <c r="S4" s="30"/>
    </row>
    <row r="5" spans="1:19" s="2" customFormat="1" x14ac:dyDescent="0.3">
      <c r="A5" s="102" t="s">
        <v>157</v>
      </c>
      <c r="B5" s="15"/>
      <c r="C5" s="15"/>
      <c r="D5" s="15"/>
      <c r="E5" s="15"/>
      <c r="F5" s="15"/>
      <c r="G5" s="15"/>
      <c r="I5" s="3"/>
      <c r="J5" s="3"/>
      <c r="K5" s="3"/>
      <c r="L5" s="3"/>
      <c r="M5" s="3"/>
      <c r="N5" s="19"/>
    </row>
    <row r="6" spans="1:19" s="2" customFormat="1" x14ac:dyDescent="0.3">
      <c r="A6" s="102" t="s">
        <v>153</v>
      </c>
      <c r="B6" s="15"/>
      <c r="C6" s="15"/>
      <c r="D6" s="15"/>
      <c r="E6" s="15"/>
      <c r="F6" s="15"/>
      <c r="G6" s="15"/>
      <c r="I6" s="3"/>
      <c r="J6" s="3"/>
      <c r="K6" s="3"/>
      <c r="L6" s="3"/>
      <c r="M6" s="3"/>
      <c r="N6" s="19"/>
    </row>
    <row r="7" spans="1:19" ht="19.5" customHeight="1" x14ac:dyDescent="0.3">
      <c r="A7" s="9" t="s">
        <v>165</v>
      </c>
      <c r="B7" s="15"/>
      <c r="C7" s="15"/>
      <c r="D7" s="15"/>
      <c r="E7" s="15"/>
      <c r="F7" s="15"/>
      <c r="G7" s="15"/>
      <c r="I7" s="19"/>
    </row>
    <row r="8" spans="1:19" ht="19.5" customHeight="1" x14ac:dyDescent="0.3">
      <c r="A8" s="9" t="s">
        <v>204</v>
      </c>
      <c r="B8" s="10"/>
      <c r="C8" s="10"/>
      <c r="D8" s="10"/>
      <c r="E8" s="10"/>
      <c r="F8" s="10"/>
      <c r="G8" s="60"/>
    </row>
    <row r="9" spans="1:19" ht="19.5" customHeight="1" x14ac:dyDescent="0.3">
      <c r="A9" s="31" t="s">
        <v>156</v>
      </c>
      <c r="B9" s="32"/>
      <c r="C9" s="32"/>
      <c r="D9" s="32"/>
      <c r="E9" s="32"/>
      <c r="F9" s="32"/>
      <c r="G9" s="61"/>
    </row>
    <row r="11" spans="1:19" ht="20.100000000000001" customHeight="1" x14ac:dyDescent="0.3">
      <c r="A11" s="26" t="s">
        <v>17</v>
      </c>
      <c r="B11" s="27"/>
      <c r="C11" s="27"/>
      <c r="D11" s="27"/>
      <c r="E11" s="27"/>
      <c r="F11" s="27"/>
      <c r="H11" s="28"/>
      <c r="I11" s="29"/>
      <c r="J11" s="29"/>
      <c r="K11" s="29"/>
      <c r="L11" s="29"/>
    </row>
    <row r="12" spans="1:19" ht="20.100000000000001" customHeight="1" x14ac:dyDescent="0.3">
      <c r="A12" s="153" t="s">
        <v>196</v>
      </c>
      <c r="B12" s="136">
        <f>F20</f>
        <v>112000000</v>
      </c>
      <c r="C12" s="197"/>
      <c r="D12" s="154"/>
      <c r="E12" s="154"/>
      <c r="F12" s="154"/>
      <c r="G12" s="155"/>
      <c r="H12" s="21"/>
      <c r="J12" s="20" t="s">
        <v>171</v>
      </c>
      <c r="K12" s="62"/>
      <c r="L12" s="21"/>
    </row>
    <row r="13" spans="1:19" ht="20.100000000000001" customHeight="1" x14ac:dyDescent="0.3">
      <c r="A13" s="248" t="s">
        <v>49</v>
      </c>
      <c r="B13" s="248"/>
      <c r="C13" s="248"/>
      <c r="D13" s="248"/>
      <c r="E13" s="248"/>
      <c r="F13" s="159" t="s">
        <v>113</v>
      </c>
      <c r="G13" s="159" t="s">
        <v>39</v>
      </c>
      <c r="H13" s="63"/>
      <c r="J13" s="47" t="s">
        <v>49</v>
      </c>
      <c r="K13" s="47" t="s">
        <v>93</v>
      </c>
      <c r="L13" s="47" t="s">
        <v>76</v>
      </c>
    </row>
    <row r="14" spans="1:19" ht="20.100000000000001" customHeight="1" x14ac:dyDescent="0.3">
      <c r="A14" s="249" t="s">
        <v>112</v>
      </c>
      <c r="B14" s="250"/>
      <c r="C14" s="251"/>
      <c r="D14" s="252" t="s">
        <v>118</v>
      </c>
      <c r="E14" s="253"/>
      <c r="F14" s="52">
        <f>'3.예산총괄표'!D16</f>
        <v>100000000</v>
      </c>
      <c r="G14" s="161">
        <f t="shared" ref="G14:G20" si="0">F14/$F$20</f>
        <v>0.8928571428571429</v>
      </c>
      <c r="H14" s="64"/>
      <c r="J14" s="47" t="s">
        <v>41</v>
      </c>
      <c r="K14" s="67">
        <f>SUMIF(표7_452[경비],K13,표7_452[국고보조금])</f>
        <v>70100000</v>
      </c>
      <c r="L14" s="67">
        <f>SUMIF(표7_452[경비],L13,표7_452[국고보조금])</f>
        <v>29900000</v>
      </c>
    </row>
    <row r="15" spans="1:19" ht="20.100000000000001" customHeight="1" x14ac:dyDescent="0.3">
      <c r="A15" s="254" t="s">
        <v>92</v>
      </c>
      <c r="B15" s="255"/>
      <c r="C15" s="256"/>
      <c r="D15" s="252" t="s">
        <v>94</v>
      </c>
      <c r="E15" s="253"/>
      <c r="F15" s="52">
        <f>'3.예산총괄표'!D17</f>
        <v>0</v>
      </c>
      <c r="G15" s="161">
        <f t="shared" si="0"/>
        <v>0</v>
      </c>
      <c r="H15" s="64"/>
      <c r="J15" s="47" t="s">
        <v>39</v>
      </c>
      <c r="K15" s="162">
        <f>IFERROR(K14/$F$14,"-")</f>
        <v>0.70099999999999996</v>
      </c>
      <c r="L15" s="162">
        <f>IFERROR(L14/$F$14,"-")</f>
        <v>0.29899999999999999</v>
      </c>
      <c r="M15" s="171"/>
    </row>
    <row r="16" spans="1:19" ht="20.100000000000001" customHeight="1" x14ac:dyDescent="0.3">
      <c r="A16" s="257"/>
      <c r="B16" s="258"/>
      <c r="C16" s="259"/>
      <c r="D16" s="252" t="s">
        <v>188</v>
      </c>
      <c r="E16" s="253"/>
      <c r="F16" s="52">
        <f>'3.예산총괄표'!D18</f>
        <v>0</v>
      </c>
      <c r="G16" s="161">
        <f t="shared" si="0"/>
        <v>0</v>
      </c>
      <c r="H16" s="64"/>
      <c r="J16" s="202" t="s">
        <v>162</v>
      </c>
    </row>
    <row r="17" spans="1:12" ht="20.100000000000001" customHeight="1" x14ac:dyDescent="0.3">
      <c r="A17" s="254" t="s">
        <v>97</v>
      </c>
      <c r="B17" s="255"/>
      <c r="C17" s="256"/>
      <c r="D17" s="252" t="s">
        <v>195</v>
      </c>
      <c r="E17" s="253"/>
      <c r="F17" s="52">
        <f>'3.예산총괄표'!D19</f>
        <v>0</v>
      </c>
      <c r="G17" s="161">
        <f t="shared" si="0"/>
        <v>0</v>
      </c>
      <c r="H17" s="64"/>
      <c r="I17" s="62"/>
      <c r="J17" s="62"/>
      <c r="K17" s="62"/>
      <c r="L17" s="63"/>
    </row>
    <row r="18" spans="1:12" ht="20.100000000000001" customHeight="1" x14ac:dyDescent="0.3">
      <c r="A18" s="257"/>
      <c r="B18" s="258"/>
      <c r="C18" s="259"/>
      <c r="D18" s="252" t="s">
        <v>99</v>
      </c>
      <c r="E18" s="253"/>
      <c r="F18" s="52">
        <f>'3.예산총괄표'!D20</f>
        <v>0</v>
      </c>
      <c r="G18" s="161">
        <f t="shared" si="0"/>
        <v>0</v>
      </c>
      <c r="H18" s="64"/>
      <c r="I18" s="62"/>
      <c r="J18" s="63"/>
      <c r="K18" s="63"/>
      <c r="L18" s="19"/>
    </row>
    <row r="19" spans="1:12" ht="20.100000000000001" customHeight="1" x14ac:dyDescent="0.3">
      <c r="A19" s="249" t="s">
        <v>180</v>
      </c>
      <c r="B19" s="250"/>
      <c r="C19" s="251"/>
      <c r="D19" s="252" t="s">
        <v>21</v>
      </c>
      <c r="E19" s="253"/>
      <c r="F19" s="52">
        <f>'3.예산총괄표'!D21</f>
        <v>12000000</v>
      </c>
      <c r="G19" s="161">
        <f t="shared" si="0"/>
        <v>0.10714285714285714</v>
      </c>
      <c r="H19" s="64"/>
      <c r="I19" s="62"/>
      <c r="J19" s="19"/>
      <c r="K19" s="19"/>
      <c r="L19" s="19"/>
    </row>
    <row r="20" spans="1:12" ht="20.100000000000001" customHeight="1" x14ac:dyDescent="0.3">
      <c r="A20" s="260" t="s">
        <v>102</v>
      </c>
      <c r="B20" s="261"/>
      <c r="C20" s="261"/>
      <c r="D20" s="261"/>
      <c r="E20" s="262"/>
      <c r="F20" s="5">
        <f>SUM(F14:F19)</f>
        <v>112000000</v>
      </c>
      <c r="G20" s="166">
        <f t="shared" si="0"/>
        <v>1</v>
      </c>
      <c r="H20" s="64"/>
      <c r="I20" s="62"/>
      <c r="J20" s="36"/>
      <c r="K20" s="36"/>
      <c r="L20" s="36"/>
    </row>
    <row r="21" spans="1:12" ht="20.100000000000001" customHeight="1" x14ac:dyDescent="0.3">
      <c r="A21" s="263" t="s">
        <v>86</v>
      </c>
      <c r="B21" s="264"/>
      <c r="C21" s="191"/>
      <c r="D21" s="263" t="s">
        <v>125</v>
      </c>
      <c r="E21" s="264"/>
      <c r="F21" s="265"/>
      <c r="G21" s="164">
        <f>'3.예산총괄표'!D23</f>
        <v>0.107</v>
      </c>
      <c r="H21" s="64"/>
      <c r="I21" s="62"/>
      <c r="J21" s="36"/>
    </row>
    <row r="22" spans="1:12" ht="20.100000000000001" customHeight="1" x14ac:dyDescent="0.3">
      <c r="A22" s="137"/>
      <c r="B22" s="27"/>
      <c r="C22" s="27"/>
      <c r="D22" s="111"/>
      <c r="E22" s="111"/>
      <c r="F22" s="111"/>
      <c r="G22" s="112"/>
      <c r="H22" s="64"/>
      <c r="I22" s="62"/>
      <c r="J22" s="19"/>
      <c r="K22" s="19"/>
      <c r="L22" s="19"/>
    </row>
    <row r="23" spans="1:12" ht="20.100000000000001" customHeight="1" x14ac:dyDescent="0.3">
      <c r="A23" s="137"/>
      <c r="B23" s="8"/>
      <c r="C23" s="8"/>
      <c r="D23" s="8"/>
      <c r="E23" s="8"/>
      <c r="F23" s="8"/>
      <c r="G23" s="8"/>
      <c r="H23" s="7"/>
      <c r="I23" s="63"/>
      <c r="J23" s="19"/>
      <c r="K23" s="19"/>
      <c r="L23" s="19"/>
    </row>
    <row r="24" spans="1:12" ht="20.100000000000001" customHeight="1" x14ac:dyDescent="0.3">
      <c r="E24" s="25"/>
      <c r="F24" s="47" t="s">
        <v>187</v>
      </c>
      <c r="G24" s="47" t="s">
        <v>199</v>
      </c>
      <c r="H24" s="47" t="s">
        <v>74</v>
      </c>
    </row>
    <row r="25" spans="1:12" ht="20.100000000000001" customHeight="1" x14ac:dyDescent="0.3">
      <c r="A25" s="156" t="s">
        <v>197</v>
      </c>
      <c r="B25" s="172">
        <f>H25</f>
        <v>112000000</v>
      </c>
      <c r="C25" s="197"/>
      <c r="D25" s="171" t="s">
        <v>164</v>
      </c>
      <c r="F25" s="222">
        <f>SUBTOTAL(9,표7_452[국고보조금])</f>
        <v>100000000</v>
      </c>
      <c r="G25" s="59">
        <f>SUBTOTAL(9,표7_452[자기부담금])</f>
        <v>12000000</v>
      </c>
      <c r="H25" s="59">
        <f>SUBTOTAL(9,표7_452[총액])</f>
        <v>112000000</v>
      </c>
    </row>
    <row r="26" spans="1:12" ht="20.100000000000001" customHeight="1" x14ac:dyDescent="0.3">
      <c r="A26" s="266" t="s">
        <v>49</v>
      </c>
      <c r="B26" s="267"/>
      <c r="C26" s="268"/>
      <c r="D26" s="269" t="s">
        <v>34</v>
      </c>
      <c r="E26" s="270"/>
      <c r="F26" s="271" t="s">
        <v>106</v>
      </c>
      <c r="G26" s="272"/>
      <c r="H26" s="273"/>
    </row>
    <row r="27" spans="1:12" ht="20.100000000000001" customHeight="1" x14ac:dyDescent="0.3">
      <c r="A27" s="134" t="s">
        <v>43</v>
      </c>
      <c r="B27" s="65" t="s">
        <v>50</v>
      </c>
      <c r="C27" s="192" t="s">
        <v>95</v>
      </c>
      <c r="D27" s="120" t="s">
        <v>81</v>
      </c>
      <c r="E27" s="120" t="s">
        <v>101</v>
      </c>
      <c r="F27" s="121" t="s">
        <v>103</v>
      </c>
      <c r="G27" s="121" t="s">
        <v>108</v>
      </c>
      <c r="H27" s="122" t="s">
        <v>36</v>
      </c>
    </row>
    <row r="28" spans="1:12" ht="20.100000000000001" customHeight="1" x14ac:dyDescent="0.3">
      <c r="A28" s="126">
        <v>1</v>
      </c>
      <c r="B28" s="206" t="s">
        <v>93</v>
      </c>
      <c r="C28" s="207" t="s">
        <v>189</v>
      </c>
      <c r="D28" s="208" t="s">
        <v>88</v>
      </c>
      <c r="E28" s="209" t="s">
        <v>135</v>
      </c>
      <c r="F28" s="173">
        <v>500000</v>
      </c>
      <c r="G28" s="174"/>
      <c r="H28" s="68">
        <f>표7_452[[#This Row],[자기부담금]]+표7_452[[#This Row],[국고보조금]]</f>
        <v>500000</v>
      </c>
      <c r="J28" s="171" t="s">
        <v>26</v>
      </c>
    </row>
    <row r="29" spans="1:12" ht="20.100000000000001" customHeight="1" x14ac:dyDescent="0.3">
      <c r="A29" s="126">
        <v>2</v>
      </c>
      <c r="B29" s="206" t="s">
        <v>93</v>
      </c>
      <c r="C29" s="210" t="s">
        <v>189</v>
      </c>
      <c r="D29" s="211" t="s">
        <v>100</v>
      </c>
      <c r="E29" s="212" t="s">
        <v>151</v>
      </c>
      <c r="F29" s="175">
        <v>500000</v>
      </c>
      <c r="G29" s="175"/>
      <c r="H29" s="68">
        <f>표7_452[[#This Row],[자기부담금]]+표7_452[[#This Row],[국고보조금]]</f>
        <v>500000</v>
      </c>
      <c r="J29" s="171"/>
    </row>
    <row r="30" spans="1:12" ht="20.100000000000001" customHeight="1" x14ac:dyDescent="0.3">
      <c r="A30" s="126">
        <v>3</v>
      </c>
      <c r="B30" s="33" t="s">
        <v>93</v>
      </c>
      <c r="C30" s="213" t="s">
        <v>189</v>
      </c>
      <c r="D30" s="214" t="s">
        <v>70</v>
      </c>
      <c r="E30" s="215" t="s">
        <v>24</v>
      </c>
      <c r="F30" s="176">
        <v>900000</v>
      </c>
      <c r="G30" s="177"/>
      <c r="H30" s="70">
        <f>표7_452[[#This Row],[자기부담금]]+표7_452[[#This Row],[국고보조금]]</f>
        <v>900000</v>
      </c>
      <c r="J30" s="171"/>
    </row>
    <row r="31" spans="1:12" ht="20.100000000000001" customHeight="1" x14ac:dyDescent="0.3">
      <c r="A31" s="126">
        <v>4</v>
      </c>
      <c r="B31" s="82" t="s">
        <v>76</v>
      </c>
      <c r="C31" s="193" t="s">
        <v>1</v>
      </c>
      <c r="D31" s="83" t="s">
        <v>85</v>
      </c>
      <c r="E31" s="84" t="s">
        <v>133</v>
      </c>
      <c r="F31" s="178">
        <v>23000000</v>
      </c>
      <c r="G31" s="179">
        <v>1000000</v>
      </c>
      <c r="H31" s="68">
        <f>표7_452[[#This Row],[자기부담금]]+표7_452[[#This Row],[국고보조금]]</f>
        <v>24000000</v>
      </c>
    </row>
    <row r="32" spans="1:12" ht="20.100000000000001" customHeight="1" x14ac:dyDescent="0.3">
      <c r="A32" s="126">
        <v>5</v>
      </c>
      <c r="B32" s="82" t="s">
        <v>76</v>
      </c>
      <c r="C32" s="194" t="s">
        <v>1</v>
      </c>
      <c r="D32" s="113" t="s">
        <v>88</v>
      </c>
      <c r="E32" s="115" t="s">
        <v>191</v>
      </c>
      <c r="F32" s="173">
        <v>1000000</v>
      </c>
      <c r="G32" s="174">
        <v>1000000</v>
      </c>
      <c r="H32" s="68">
        <f>표7_452[[#This Row],[자기부담금]]+표7_452[[#This Row],[국고보조금]]</f>
        <v>2000000</v>
      </c>
    </row>
    <row r="33" spans="1:19" ht="20.100000000000001" customHeight="1" x14ac:dyDescent="0.3">
      <c r="A33" s="126">
        <v>6</v>
      </c>
      <c r="B33" s="82" t="s">
        <v>76</v>
      </c>
      <c r="C33" s="193" t="s">
        <v>1</v>
      </c>
      <c r="D33" s="83" t="s">
        <v>77</v>
      </c>
      <c r="E33" s="84" t="s">
        <v>116</v>
      </c>
      <c r="F33" s="178">
        <v>5000000</v>
      </c>
      <c r="G33" s="179"/>
      <c r="H33" s="68">
        <f>표7_452[[#This Row],[자기부담금]]+표7_452[[#This Row],[국고보조금]]</f>
        <v>5000000</v>
      </c>
    </row>
    <row r="34" spans="1:19" ht="20.100000000000001" customHeight="1" x14ac:dyDescent="0.3">
      <c r="A34" s="126">
        <v>7</v>
      </c>
      <c r="B34" s="82" t="s">
        <v>76</v>
      </c>
      <c r="C34" s="82" t="s">
        <v>91</v>
      </c>
      <c r="D34" s="46" t="s">
        <v>88</v>
      </c>
      <c r="E34" s="115" t="s">
        <v>191</v>
      </c>
      <c r="F34" s="173">
        <v>500000</v>
      </c>
      <c r="G34" s="174"/>
      <c r="H34" s="68">
        <f>표7_452[[#This Row],[자기부담금]]+표7_452[[#This Row],[국고보조금]]</f>
        <v>500000</v>
      </c>
    </row>
    <row r="35" spans="1:19" ht="20.100000000000001" customHeight="1" x14ac:dyDescent="0.3">
      <c r="A35" s="126">
        <v>8</v>
      </c>
      <c r="B35" s="82" t="s">
        <v>93</v>
      </c>
      <c r="C35" s="82" t="s">
        <v>91</v>
      </c>
      <c r="D35" s="118" t="s">
        <v>79</v>
      </c>
      <c r="E35" s="115" t="s">
        <v>150</v>
      </c>
      <c r="F35" s="180">
        <v>500000</v>
      </c>
      <c r="G35" s="181"/>
      <c r="H35" s="68">
        <f>표7_452[[#This Row],[자기부담금]]+표7_452[[#This Row],[국고보조금]]</f>
        <v>500000</v>
      </c>
    </row>
    <row r="36" spans="1:19" ht="20.100000000000001" customHeight="1" x14ac:dyDescent="0.3">
      <c r="A36" s="126">
        <v>9</v>
      </c>
      <c r="B36" s="82" t="s">
        <v>93</v>
      </c>
      <c r="C36" s="82" t="s">
        <v>91</v>
      </c>
      <c r="D36" s="86" t="s">
        <v>70</v>
      </c>
      <c r="E36" s="85" t="s">
        <v>144</v>
      </c>
      <c r="F36" s="175">
        <v>5000000</v>
      </c>
      <c r="G36" s="182"/>
      <c r="H36" s="69">
        <f>표7_452[[#This Row],[자기부담금]]+표7_452[[#This Row],[국고보조금]]</f>
        <v>5000000</v>
      </c>
      <c r="I36" s="66"/>
    </row>
    <row r="37" spans="1:19" ht="20.100000000000001" customHeight="1" x14ac:dyDescent="0.3">
      <c r="A37" s="126">
        <v>10</v>
      </c>
      <c r="B37" s="82" t="s">
        <v>93</v>
      </c>
      <c r="C37" s="82" t="s">
        <v>91</v>
      </c>
      <c r="D37" s="86" t="s">
        <v>70</v>
      </c>
      <c r="E37" s="85" t="s">
        <v>127</v>
      </c>
      <c r="F37" s="175">
        <v>9000000</v>
      </c>
      <c r="G37" s="182"/>
      <c r="H37" s="69">
        <f>표7_452[[#This Row],[자기부담금]]+표7_452[[#This Row],[국고보조금]]</f>
        <v>9000000</v>
      </c>
      <c r="I37" s="66"/>
    </row>
    <row r="38" spans="1:19" ht="20.100000000000001" customHeight="1" x14ac:dyDescent="0.3">
      <c r="A38" s="126">
        <v>11</v>
      </c>
      <c r="B38" s="82" t="s">
        <v>93</v>
      </c>
      <c r="C38" s="82" t="s">
        <v>91</v>
      </c>
      <c r="D38" s="87" t="s">
        <v>70</v>
      </c>
      <c r="E38" s="85" t="s">
        <v>126</v>
      </c>
      <c r="F38" s="175">
        <v>1000000</v>
      </c>
      <c r="G38" s="182"/>
      <c r="H38" s="70">
        <f>표7_452[[#This Row],[자기부담금]]+표7_452[[#This Row],[국고보조금]]</f>
        <v>1000000</v>
      </c>
      <c r="I38" s="66"/>
    </row>
    <row r="39" spans="1:19" ht="20.100000000000001" customHeight="1" x14ac:dyDescent="0.3">
      <c r="A39" s="126">
        <v>12</v>
      </c>
      <c r="B39" s="82" t="s">
        <v>93</v>
      </c>
      <c r="C39" s="82" t="s">
        <v>91</v>
      </c>
      <c r="D39" s="87" t="s">
        <v>70</v>
      </c>
      <c r="E39" s="85" t="s">
        <v>121</v>
      </c>
      <c r="F39" s="175">
        <v>3000000</v>
      </c>
      <c r="G39" s="182"/>
      <c r="H39" s="70">
        <f>표7_452[[#This Row],[자기부담금]]+표7_452[[#This Row],[국고보조금]]</f>
        <v>3000000</v>
      </c>
      <c r="I39" s="66"/>
    </row>
    <row r="40" spans="1:19" ht="20.100000000000001" customHeight="1" x14ac:dyDescent="0.3">
      <c r="A40" s="126">
        <v>13</v>
      </c>
      <c r="B40" s="82" t="s">
        <v>93</v>
      </c>
      <c r="C40" s="82" t="s">
        <v>91</v>
      </c>
      <c r="D40" s="87" t="s">
        <v>70</v>
      </c>
      <c r="E40" s="85" t="s">
        <v>119</v>
      </c>
      <c r="F40" s="175">
        <v>2000000</v>
      </c>
      <c r="G40" s="182"/>
      <c r="H40" s="70">
        <f>표7_452[[#This Row],[자기부담금]]+표7_452[[#This Row],[국고보조금]]</f>
        <v>2000000</v>
      </c>
      <c r="I40" s="66"/>
    </row>
    <row r="41" spans="1:19" s="2" customFormat="1" ht="20.100000000000001" customHeight="1" x14ac:dyDescent="0.3">
      <c r="A41" s="126">
        <v>14</v>
      </c>
      <c r="B41" s="57" t="s">
        <v>93</v>
      </c>
      <c r="C41" s="82" t="s">
        <v>91</v>
      </c>
      <c r="D41" s="58" t="s">
        <v>70</v>
      </c>
      <c r="E41" s="88" t="s">
        <v>128</v>
      </c>
      <c r="F41" s="183">
        <v>10000000</v>
      </c>
      <c r="G41" s="184"/>
      <c r="H41" s="71">
        <f>표7_452[[#This Row],[자기부담금]]+표7_452[[#This Row],[국고보조금]]</f>
        <v>10000000</v>
      </c>
      <c r="O41"/>
      <c r="P41"/>
      <c r="Q41"/>
      <c r="R41"/>
      <c r="S41"/>
    </row>
    <row r="42" spans="1:19" s="2" customFormat="1" ht="20.100000000000001" customHeight="1" x14ac:dyDescent="0.3">
      <c r="A42" s="126">
        <v>15</v>
      </c>
      <c r="B42" s="57" t="s">
        <v>93</v>
      </c>
      <c r="C42" s="82" t="s">
        <v>91</v>
      </c>
      <c r="D42" s="58" t="s">
        <v>70</v>
      </c>
      <c r="E42" s="88" t="s">
        <v>117</v>
      </c>
      <c r="F42" s="183">
        <v>10000000</v>
      </c>
      <c r="G42" s="184"/>
      <c r="H42" s="71">
        <f>표7_452[[#This Row],[자기부담금]]+표7_452[[#This Row],[국고보조금]]</f>
        <v>10000000</v>
      </c>
      <c r="O42"/>
      <c r="P42"/>
      <c r="Q42"/>
      <c r="R42"/>
      <c r="S42"/>
    </row>
    <row r="43" spans="1:19" s="2" customFormat="1" ht="20.100000000000001" customHeight="1" x14ac:dyDescent="0.3">
      <c r="A43" s="126">
        <v>16</v>
      </c>
      <c r="B43" s="57" t="s">
        <v>93</v>
      </c>
      <c r="C43" s="82" t="s">
        <v>91</v>
      </c>
      <c r="D43" s="58" t="s">
        <v>70</v>
      </c>
      <c r="E43" s="88" t="s">
        <v>122</v>
      </c>
      <c r="F43" s="183">
        <v>10000000</v>
      </c>
      <c r="G43" s="184"/>
      <c r="H43" s="71">
        <f>표7_452[[#This Row],[자기부담금]]+표7_452[[#This Row],[국고보조금]]</f>
        <v>10000000</v>
      </c>
      <c r="O43"/>
      <c r="P43"/>
      <c r="Q43"/>
      <c r="R43"/>
      <c r="S43"/>
    </row>
    <row r="44" spans="1:19" s="2" customFormat="1" ht="20.100000000000001" customHeight="1" x14ac:dyDescent="0.3">
      <c r="A44" s="126">
        <v>17</v>
      </c>
      <c r="B44" s="57" t="s">
        <v>93</v>
      </c>
      <c r="C44" s="193" t="s">
        <v>73</v>
      </c>
      <c r="D44" s="58" t="s">
        <v>70</v>
      </c>
      <c r="E44" s="88" t="s">
        <v>146</v>
      </c>
      <c r="F44" s="183">
        <v>8000000</v>
      </c>
      <c r="G44" s="184"/>
      <c r="H44" s="71">
        <f>표7_452[[#This Row],[자기부담금]]+표7_452[[#This Row],[국고보조금]]</f>
        <v>8000000</v>
      </c>
      <c r="O44"/>
      <c r="P44"/>
      <c r="Q44"/>
      <c r="R44"/>
      <c r="S44"/>
    </row>
    <row r="45" spans="1:19" s="2" customFormat="1" ht="20.100000000000001" customHeight="1" x14ac:dyDescent="0.3">
      <c r="A45" s="126">
        <v>18</v>
      </c>
      <c r="B45" s="57" t="s">
        <v>93</v>
      </c>
      <c r="C45" s="193" t="s">
        <v>0</v>
      </c>
      <c r="D45" s="116" t="s">
        <v>70</v>
      </c>
      <c r="E45" s="117" t="s">
        <v>123</v>
      </c>
      <c r="F45" s="176">
        <v>5500000</v>
      </c>
      <c r="G45" s="177">
        <v>5000000</v>
      </c>
      <c r="H45" s="71">
        <f>표7_452[[#This Row],[자기부담금]]+표7_452[[#This Row],[국고보조금]]</f>
        <v>10500000</v>
      </c>
      <c r="O45"/>
      <c r="P45"/>
      <c r="Q45"/>
      <c r="R45"/>
      <c r="S45"/>
    </row>
    <row r="46" spans="1:19" s="2" customFormat="1" ht="20.100000000000001" customHeight="1" x14ac:dyDescent="0.3">
      <c r="A46" s="126">
        <v>19</v>
      </c>
      <c r="B46" s="57" t="s">
        <v>93</v>
      </c>
      <c r="C46" s="193" t="s">
        <v>0</v>
      </c>
      <c r="D46" s="90" t="s">
        <v>44</v>
      </c>
      <c r="E46" s="89" t="s">
        <v>207</v>
      </c>
      <c r="F46" s="183"/>
      <c r="G46" s="184">
        <v>2000000</v>
      </c>
      <c r="H46" s="71">
        <f>표7_452[[#This Row],[자기부담금]]+표7_452[[#This Row],[국고보조금]]</f>
        <v>2000000</v>
      </c>
      <c r="O46"/>
      <c r="P46"/>
      <c r="Q46"/>
      <c r="R46"/>
      <c r="S46"/>
    </row>
    <row r="47" spans="1:19" s="2" customFormat="1" ht="20.100000000000001" customHeight="1" x14ac:dyDescent="0.3">
      <c r="A47" s="126">
        <v>20</v>
      </c>
      <c r="B47" s="57" t="s">
        <v>93</v>
      </c>
      <c r="C47" s="193" t="s">
        <v>0</v>
      </c>
      <c r="D47" s="119" t="s">
        <v>44</v>
      </c>
      <c r="E47" s="114" t="s">
        <v>115</v>
      </c>
      <c r="F47" s="176"/>
      <c r="G47" s="177">
        <v>3000000</v>
      </c>
      <c r="H47" s="71">
        <f>표7_452[[#This Row],[자기부담금]]+표7_452[[#This Row],[국고보조금]]</f>
        <v>3000000</v>
      </c>
      <c r="O47"/>
      <c r="P47"/>
      <c r="Q47"/>
      <c r="R47"/>
      <c r="S47"/>
    </row>
    <row r="48" spans="1:19" s="2" customFormat="1" ht="20.100000000000001" customHeight="1" x14ac:dyDescent="0.3">
      <c r="A48" s="126">
        <v>21</v>
      </c>
      <c r="B48" s="57" t="s">
        <v>93</v>
      </c>
      <c r="C48" s="193" t="s">
        <v>0</v>
      </c>
      <c r="D48" s="113" t="s">
        <v>80</v>
      </c>
      <c r="E48" s="114" t="s">
        <v>145</v>
      </c>
      <c r="F48" s="176">
        <v>3000000</v>
      </c>
      <c r="G48" s="177"/>
      <c r="H48" s="71">
        <f>표7_452[[#This Row],[자기부담금]]+표7_452[[#This Row],[국고보조금]]</f>
        <v>3000000</v>
      </c>
      <c r="O48"/>
      <c r="P48"/>
      <c r="Q48"/>
      <c r="R48"/>
      <c r="S48"/>
    </row>
    <row r="49" spans="1:19" s="2" customFormat="1" ht="20.100000000000001" customHeight="1" x14ac:dyDescent="0.3">
      <c r="A49" s="126">
        <v>22</v>
      </c>
      <c r="B49" s="57" t="s">
        <v>76</v>
      </c>
      <c r="C49" s="193" t="s">
        <v>0</v>
      </c>
      <c r="D49" s="113" t="s">
        <v>44</v>
      </c>
      <c r="E49" s="114" t="s">
        <v>132</v>
      </c>
      <c r="F49" s="176">
        <v>400000</v>
      </c>
      <c r="G49" s="177"/>
      <c r="H49" s="71">
        <f>표7_452[[#This Row],[자기부담금]]+표7_452[[#This Row],[국고보조금]]</f>
        <v>400000</v>
      </c>
      <c r="O49"/>
      <c r="P49"/>
      <c r="Q49"/>
      <c r="R49"/>
      <c r="S49"/>
    </row>
    <row r="50" spans="1:19" s="2" customFormat="1" ht="20.100000000000001" customHeight="1" x14ac:dyDescent="0.3">
      <c r="A50" s="126">
        <v>23</v>
      </c>
      <c r="B50" s="57" t="s">
        <v>93</v>
      </c>
      <c r="C50" s="193" t="s">
        <v>0</v>
      </c>
      <c r="D50" s="113" t="s">
        <v>96</v>
      </c>
      <c r="E50" s="114" t="s">
        <v>134</v>
      </c>
      <c r="F50" s="176">
        <v>1200000</v>
      </c>
      <c r="G50" s="177"/>
      <c r="H50" s="71">
        <f>표7_452[[#This Row],[자기부담금]]+표7_452[[#This Row],[국고보조금]]</f>
        <v>1200000</v>
      </c>
      <c r="O50"/>
      <c r="P50"/>
      <c r="Q50"/>
      <c r="R50"/>
      <c r="S50"/>
    </row>
    <row r="51" spans="1:19" s="2" customFormat="1" ht="20.100000000000001" customHeight="1" x14ac:dyDescent="0.3">
      <c r="A51" s="126">
        <v>24</v>
      </c>
      <c r="B51" s="57"/>
      <c r="C51" s="195"/>
      <c r="D51" s="55"/>
      <c r="E51" s="88"/>
      <c r="F51" s="183"/>
      <c r="G51" s="184"/>
      <c r="H51" s="71">
        <f>표7_452[[#This Row],[자기부담금]]+표7_452[[#This Row],[국고보조금]]</f>
        <v>0</v>
      </c>
      <c r="O51"/>
      <c r="P51"/>
      <c r="Q51"/>
      <c r="R51"/>
      <c r="S51"/>
    </row>
    <row r="52" spans="1:19" s="2" customFormat="1" ht="20.100000000000001" customHeight="1" x14ac:dyDescent="0.3">
      <c r="A52" s="126">
        <v>25</v>
      </c>
      <c r="B52" s="57"/>
      <c r="C52" s="195"/>
      <c r="D52" s="55"/>
      <c r="E52" s="88"/>
      <c r="F52" s="183"/>
      <c r="G52" s="184"/>
      <c r="H52" s="71">
        <f>표7_452[[#This Row],[자기부담금]]+표7_452[[#This Row],[국고보조금]]</f>
        <v>0</v>
      </c>
      <c r="O52"/>
      <c r="P52"/>
      <c r="Q52"/>
      <c r="R52"/>
      <c r="S52"/>
    </row>
    <row r="53" spans="1:19" s="2" customFormat="1" ht="20.100000000000001" customHeight="1" x14ac:dyDescent="0.3">
      <c r="A53" s="126">
        <v>26</v>
      </c>
      <c r="B53" s="57"/>
      <c r="C53" s="195"/>
      <c r="D53" s="55"/>
      <c r="E53" s="88"/>
      <c r="F53" s="183"/>
      <c r="G53" s="184"/>
      <c r="H53" s="71">
        <f>표7_452[[#This Row],[자기부담금]]+표7_452[[#This Row],[국고보조금]]</f>
        <v>0</v>
      </c>
      <c r="O53"/>
      <c r="P53"/>
      <c r="Q53"/>
      <c r="R53"/>
      <c r="S53"/>
    </row>
    <row r="54" spans="1:19" s="2" customFormat="1" ht="20.100000000000001" customHeight="1" x14ac:dyDescent="0.3">
      <c r="A54" s="126">
        <v>27</v>
      </c>
      <c r="B54" s="57"/>
      <c r="C54" s="195"/>
      <c r="D54" s="55"/>
      <c r="E54" s="88"/>
      <c r="F54" s="183"/>
      <c r="G54" s="184"/>
      <c r="H54" s="71">
        <f>표7_452[[#This Row],[자기부담금]]+표7_452[[#This Row],[국고보조금]]</f>
        <v>0</v>
      </c>
      <c r="O54"/>
      <c r="P54"/>
      <c r="Q54"/>
      <c r="R54"/>
      <c r="S54"/>
    </row>
    <row r="55" spans="1:19" s="2" customFormat="1" ht="20.100000000000001" customHeight="1" x14ac:dyDescent="0.3">
      <c r="A55" s="126">
        <v>28</v>
      </c>
      <c r="B55" s="57"/>
      <c r="C55" s="195"/>
      <c r="D55" s="55"/>
      <c r="E55" s="88"/>
      <c r="F55" s="183"/>
      <c r="G55" s="184"/>
      <c r="H55" s="71">
        <f>표7_452[[#This Row],[자기부담금]]+표7_452[[#This Row],[국고보조금]]</f>
        <v>0</v>
      </c>
      <c r="O55"/>
      <c r="P55"/>
      <c r="Q55"/>
      <c r="R55"/>
      <c r="S55"/>
    </row>
    <row r="56" spans="1:19" s="2" customFormat="1" ht="20.100000000000001" customHeight="1" x14ac:dyDescent="0.3">
      <c r="A56" s="126">
        <v>29</v>
      </c>
      <c r="B56" s="57"/>
      <c r="C56" s="195"/>
      <c r="D56" s="55"/>
      <c r="E56" s="88"/>
      <c r="F56" s="183"/>
      <c r="G56" s="184"/>
      <c r="H56" s="71">
        <f>표7_452[[#This Row],[자기부담금]]+표7_452[[#This Row],[국고보조금]]</f>
        <v>0</v>
      </c>
      <c r="O56"/>
      <c r="P56"/>
      <c r="Q56"/>
      <c r="R56"/>
      <c r="S56"/>
    </row>
    <row r="57" spans="1:19" s="2" customFormat="1" ht="20.100000000000001" customHeight="1" x14ac:dyDescent="0.3">
      <c r="A57" s="126">
        <v>30</v>
      </c>
      <c r="B57" s="57"/>
      <c r="C57" s="195"/>
      <c r="D57" s="55"/>
      <c r="E57" s="88"/>
      <c r="F57" s="183"/>
      <c r="G57" s="184"/>
      <c r="H57" s="71">
        <f>표7_452[[#This Row],[자기부담금]]+표7_452[[#This Row],[국고보조금]]</f>
        <v>0</v>
      </c>
      <c r="O57"/>
      <c r="P57"/>
      <c r="Q57"/>
      <c r="R57"/>
      <c r="S57"/>
    </row>
    <row r="58" spans="1:19" s="2" customFormat="1" ht="20.100000000000001" customHeight="1" x14ac:dyDescent="0.3">
      <c r="A58" s="126">
        <v>31</v>
      </c>
      <c r="B58" s="57"/>
      <c r="C58" s="195"/>
      <c r="D58" s="55"/>
      <c r="E58" s="88"/>
      <c r="F58" s="183"/>
      <c r="G58" s="184"/>
      <c r="H58" s="71">
        <f>표7_452[[#This Row],[자기부담금]]+표7_452[[#This Row],[국고보조금]]</f>
        <v>0</v>
      </c>
      <c r="O58"/>
      <c r="P58"/>
      <c r="Q58"/>
      <c r="R58"/>
      <c r="S58"/>
    </row>
    <row r="59" spans="1:19" s="2" customFormat="1" ht="20.100000000000001" customHeight="1" x14ac:dyDescent="0.3">
      <c r="A59" s="126">
        <v>32</v>
      </c>
      <c r="B59" s="57"/>
      <c r="C59" s="195"/>
      <c r="D59" s="55"/>
      <c r="E59" s="88"/>
      <c r="F59" s="183"/>
      <c r="G59" s="184"/>
      <c r="H59" s="71">
        <f>표7_452[[#This Row],[자기부담금]]+표7_452[[#This Row],[국고보조금]]</f>
        <v>0</v>
      </c>
      <c r="O59"/>
      <c r="P59"/>
      <c r="Q59"/>
      <c r="R59"/>
      <c r="S59"/>
    </row>
    <row r="60" spans="1:19" s="2" customFormat="1" ht="20.100000000000001" customHeight="1" x14ac:dyDescent="0.3">
      <c r="A60" s="126">
        <v>33</v>
      </c>
      <c r="B60" s="57"/>
      <c r="C60" s="195"/>
      <c r="D60" s="55"/>
      <c r="E60" s="88"/>
      <c r="F60" s="183"/>
      <c r="G60" s="184"/>
      <c r="H60" s="71">
        <f>표7_452[[#This Row],[자기부담금]]+표7_452[[#This Row],[국고보조금]]</f>
        <v>0</v>
      </c>
      <c r="O60"/>
      <c r="P60"/>
      <c r="Q60"/>
      <c r="R60"/>
      <c r="S60"/>
    </row>
    <row r="61" spans="1:19" s="2" customFormat="1" ht="20.100000000000001" customHeight="1" x14ac:dyDescent="0.3">
      <c r="A61" s="126">
        <v>34</v>
      </c>
      <c r="B61" s="57"/>
      <c r="C61" s="195"/>
      <c r="D61" s="55"/>
      <c r="E61" s="88"/>
      <c r="F61" s="183"/>
      <c r="G61" s="184"/>
      <c r="H61" s="71">
        <f>표7_452[[#This Row],[자기부담금]]+표7_452[[#This Row],[국고보조금]]</f>
        <v>0</v>
      </c>
      <c r="O61"/>
      <c r="P61"/>
      <c r="Q61"/>
      <c r="R61"/>
      <c r="S61"/>
    </row>
    <row r="62" spans="1:19" s="2" customFormat="1" ht="20.100000000000001" customHeight="1" x14ac:dyDescent="0.3">
      <c r="A62" s="126">
        <v>35</v>
      </c>
      <c r="B62" s="57"/>
      <c r="C62" s="195"/>
      <c r="D62" s="55"/>
      <c r="E62" s="88"/>
      <c r="F62" s="183"/>
      <c r="G62" s="184"/>
      <c r="H62" s="71">
        <f>표7_452[[#This Row],[자기부담금]]+표7_452[[#This Row],[국고보조금]]</f>
        <v>0</v>
      </c>
      <c r="O62"/>
      <c r="P62"/>
      <c r="Q62"/>
      <c r="R62"/>
      <c r="S62"/>
    </row>
    <row r="63" spans="1:19" s="2" customFormat="1" ht="20.100000000000001" customHeight="1" x14ac:dyDescent="0.3">
      <c r="A63" s="126">
        <v>36</v>
      </c>
      <c r="B63" s="57"/>
      <c r="C63" s="195"/>
      <c r="D63" s="55"/>
      <c r="E63" s="88"/>
      <c r="F63" s="183"/>
      <c r="G63" s="184"/>
      <c r="H63" s="71">
        <f>표7_452[[#This Row],[자기부담금]]+표7_452[[#This Row],[국고보조금]]</f>
        <v>0</v>
      </c>
      <c r="O63"/>
      <c r="P63"/>
      <c r="Q63"/>
      <c r="R63"/>
      <c r="S63"/>
    </row>
    <row r="64" spans="1:19" s="2" customFormat="1" ht="20.100000000000001" customHeight="1" x14ac:dyDescent="0.3">
      <c r="A64" s="126">
        <v>37</v>
      </c>
      <c r="B64" s="57"/>
      <c r="C64" s="195"/>
      <c r="D64" s="55"/>
      <c r="E64" s="88"/>
      <c r="F64" s="183"/>
      <c r="G64" s="184"/>
      <c r="H64" s="71">
        <f>표7_452[[#This Row],[자기부담금]]+표7_452[[#This Row],[국고보조금]]</f>
        <v>0</v>
      </c>
      <c r="O64"/>
      <c r="P64"/>
      <c r="Q64"/>
      <c r="R64"/>
      <c r="S64"/>
    </row>
    <row r="65" spans="1:19" s="2" customFormat="1" ht="20.100000000000001" customHeight="1" x14ac:dyDescent="0.3">
      <c r="A65" s="126">
        <v>38</v>
      </c>
      <c r="B65" s="57"/>
      <c r="C65" s="195"/>
      <c r="D65" s="55"/>
      <c r="E65" s="88"/>
      <c r="F65" s="183"/>
      <c r="G65" s="184"/>
      <c r="H65" s="71">
        <f>표7_452[[#This Row],[자기부담금]]+표7_452[[#This Row],[국고보조금]]</f>
        <v>0</v>
      </c>
      <c r="O65"/>
      <c r="P65"/>
      <c r="Q65"/>
      <c r="R65"/>
      <c r="S65"/>
    </row>
    <row r="66" spans="1:19" s="2" customFormat="1" ht="20.100000000000001" customHeight="1" x14ac:dyDescent="0.3">
      <c r="A66" s="126">
        <v>39</v>
      </c>
      <c r="B66" s="57"/>
      <c r="C66" s="195"/>
      <c r="D66" s="55"/>
      <c r="E66" s="88"/>
      <c r="F66" s="183"/>
      <c r="G66" s="184"/>
      <c r="H66" s="71">
        <f>표7_452[[#This Row],[자기부담금]]+표7_452[[#This Row],[국고보조금]]</f>
        <v>0</v>
      </c>
      <c r="O66"/>
      <c r="P66"/>
      <c r="Q66"/>
      <c r="R66"/>
      <c r="S66"/>
    </row>
    <row r="67" spans="1:19" s="2" customFormat="1" ht="20.100000000000001" customHeight="1" x14ac:dyDescent="0.3">
      <c r="A67" s="126">
        <v>40</v>
      </c>
      <c r="B67" s="57"/>
      <c r="C67" s="195"/>
      <c r="D67" s="55"/>
      <c r="E67" s="88"/>
      <c r="F67" s="183"/>
      <c r="G67" s="184"/>
      <c r="H67" s="71">
        <f>표7_452[[#This Row],[자기부담금]]+표7_452[[#This Row],[국고보조금]]</f>
        <v>0</v>
      </c>
      <c r="O67"/>
      <c r="P67"/>
      <c r="Q67"/>
      <c r="R67"/>
      <c r="S67"/>
    </row>
    <row r="68" spans="1:19" s="2" customFormat="1" ht="20.100000000000001" customHeight="1" x14ac:dyDescent="0.3">
      <c r="A68" s="126">
        <v>41</v>
      </c>
      <c r="B68" s="57"/>
      <c r="C68" s="195"/>
      <c r="D68" s="55"/>
      <c r="E68" s="88"/>
      <c r="F68" s="183"/>
      <c r="G68" s="184"/>
      <c r="H68" s="71">
        <f>표7_452[[#This Row],[자기부담금]]+표7_452[[#This Row],[국고보조금]]</f>
        <v>0</v>
      </c>
      <c r="O68"/>
      <c r="P68"/>
      <c r="Q68"/>
      <c r="R68"/>
      <c r="S68"/>
    </row>
    <row r="69" spans="1:19" s="2" customFormat="1" ht="20.100000000000001" customHeight="1" x14ac:dyDescent="0.3">
      <c r="A69" s="126">
        <v>42</v>
      </c>
      <c r="B69" s="57"/>
      <c r="C69" s="195"/>
      <c r="D69" s="55"/>
      <c r="E69" s="88"/>
      <c r="F69" s="183"/>
      <c r="G69" s="184"/>
      <c r="H69" s="71">
        <f>표7_452[[#This Row],[자기부담금]]+표7_452[[#This Row],[국고보조금]]</f>
        <v>0</v>
      </c>
      <c r="O69"/>
      <c r="P69"/>
      <c r="Q69"/>
      <c r="R69"/>
      <c r="S69"/>
    </row>
    <row r="70" spans="1:19" s="2" customFormat="1" ht="20.100000000000001" customHeight="1" x14ac:dyDescent="0.3">
      <c r="A70" s="126">
        <v>43</v>
      </c>
      <c r="B70" s="57"/>
      <c r="C70" s="195"/>
      <c r="D70" s="55"/>
      <c r="E70" s="88"/>
      <c r="F70" s="183"/>
      <c r="G70" s="184"/>
      <c r="H70" s="71">
        <f>표7_452[[#This Row],[자기부담금]]+표7_452[[#This Row],[국고보조금]]</f>
        <v>0</v>
      </c>
      <c r="O70"/>
      <c r="P70"/>
      <c r="Q70"/>
      <c r="R70"/>
      <c r="S70"/>
    </row>
    <row r="71" spans="1:19" s="2" customFormat="1" ht="20.100000000000001" customHeight="1" x14ac:dyDescent="0.3">
      <c r="A71" s="126">
        <v>44</v>
      </c>
      <c r="B71" s="57"/>
      <c r="C71" s="195"/>
      <c r="D71" s="58"/>
      <c r="E71" s="88"/>
      <c r="F71" s="183"/>
      <c r="G71" s="184"/>
      <c r="H71" s="71">
        <f>표7_452[[#This Row],[자기부담금]]+표7_452[[#This Row],[국고보조금]]</f>
        <v>0</v>
      </c>
      <c r="O71"/>
      <c r="P71"/>
      <c r="Q71"/>
      <c r="R71"/>
      <c r="S71"/>
    </row>
    <row r="72" spans="1:19" s="2" customFormat="1" ht="20.100000000000001" customHeight="1" x14ac:dyDescent="0.3">
      <c r="A72" s="126">
        <v>45</v>
      </c>
      <c r="B72" s="33"/>
      <c r="C72" s="196"/>
      <c r="D72" s="55"/>
      <c r="E72" s="56"/>
      <c r="F72" s="185"/>
      <c r="G72" s="186"/>
      <c r="H72" s="71">
        <f>표7_452[[#This Row],[자기부담금]]+표7_452[[#This Row],[국고보조금]]</f>
        <v>0</v>
      </c>
      <c r="O72"/>
      <c r="P72"/>
      <c r="Q72"/>
      <c r="R72"/>
      <c r="S72"/>
    </row>
    <row r="73" spans="1:19" s="2" customFormat="1" ht="20.100000000000001" customHeight="1" x14ac:dyDescent="0.3">
      <c r="A73" s="126">
        <v>46</v>
      </c>
      <c r="B73" s="33"/>
      <c r="C73" s="196"/>
      <c r="D73" s="55"/>
      <c r="E73" s="56"/>
      <c r="F73" s="185"/>
      <c r="G73" s="186"/>
      <c r="H73" s="71">
        <f>표7_452[[#This Row],[자기부담금]]+표7_452[[#This Row],[국고보조금]]</f>
        <v>0</v>
      </c>
      <c r="O73"/>
      <c r="P73"/>
      <c r="Q73"/>
      <c r="R73"/>
      <c r="S73"/>
    </row>
    <row r="74" spans="1:19" s="2" customFormat="1" ht="20.100000000000001" customHeight="1" x14ac:dyDescent="0.3">
      <c r="A74" s="126">
        <v>47</v>
      </c>
      <c r="B74" s="33"/>
      <c r="C74" s="196"/>
      <c r="D74" s="55"/>
      <c r="E74" s="56"/>
      <c r="F74" s="185"/>
      <c r="G74" s="186"/>
      <c r="H74" s="71">
        <f>표7_452[[#This Row],[자기부담금]]+표7_452[[#This Row],[국고보조금]]</f>
        <v>0</v>
      </c>
      <c r="O74"/>
      <c r="P74"/>
      <c r="Q74"/>
      <c r="R74"/>
      <c r="S74"/>
    </row>
    <row r="75" spans="1:19" s="2" customFormat="1" ht="20.100000000000001" customHeight="1" x14ac:dyDescent="0.3">
      <c r="A75" s="126">
        <v>48</v>
      </c>
      <c r="B75" s="33"/>
      <c r="C75" s="196"/>
      <c r="D75" s="55"/>
      <c r="E75" s="56"/>
      <c r="F75" s="185"/>
      <c r="G75" s="186"/>
      <c r="H75" s="71">
        <f>표7_452[[#This Row],[자기부담금]]+표7_452[[#This Row],[국고보조금]]</f>
        <v>0</v>
      </c>
      <c r="O75"/>
      <c r="P75"/>
      <c r="Q75"/>
      <c r="R75"/>
      <c r="S75"/>
    </row>
    <row r="76" spans="1:19" s="2" customFormat="1" ht="20.100000000000001" customHeight="1" x14ac:dyDescent="0.3">
      <c r="A76" s="126">
        <v>49</v>
      </c>
      <c r="B76" s="33"/>
      <c r="C76" s="196"/>
      <c r="D76" s="55"/>
      <c r="E76" s="56"/>
      <c r="F76" s="185"/>
      <c r="G76" s="186"/>
      <c r="H76" s="71">
        <f>표7_452[[#This Row],[자기부담금]]+표7_452[[#This Row],[국고보조금]]</f>
        <v>0</v>
      </c>
      <c r="O76"/>
      <c r="P76"/>
      <c r="Q76"/>
      <c r="R76"/>
      <c r="S76"/>
    </row>
    <row r="77" spans="1:19" s="2" customFormat="1" ht="20.100000000000001" customHeight="1" x14ac:dyDescent="0.3">
      <c r="A77" s="126">
        <v>50</v>
      </c>
      <c r="B77" s="33"/>
      <c r="C77" s="196"/>
      <c r="D77" s="55"/>
      <c r="E77" s="56"/>
      <c r="F77" s="185"/>
      <c r="G77" s="185"/>
      <c r="H77" s="71">
        <f>표7_452[[#This Row],[자기부담금]]+표7_452[[#This Row],[국고보조금]]</f>
        <v>0</v>
      </c>
      <c r="O77"/>
      <c r="P77"/>
      <c r="Q77"/>
      <c r="R77"/>
      <c r="S77"/>
    </row>
    <row r="78" spans="1:19" s="2" customFormat="1" ht="20.100000000000001" customHeight="1" x14ac:dyDescent="0.3">
      <c r="A78" s="126">
        <v>51</v>
      </c>
      <c r="B78" s="33"/>
      <c r="C78" s="196"/>
      <c r="D78" s="55"/>
      <c r="E78" s="56"/>
      <c r="F78" s="185"/>
      <c r="G78" s="185"/>
      <c r="H78" s="71">
        <f>표7_452[[#This Row],[자기부담금]]+표7_452[[#This Row],[국고보조금]]</f>
        <v>0</v>
      </c>
      <c r="O78"/>
      <c r="P78"/>
      <c r="Q78"/>
      <c r="R78"/>
      <c r="S78"/>
    </row>
    <row r="79" spans="1:19" s="2" customFormat="1" ht="20.100000000000001" customHeight="1" x14ac:dyDescent="0.3">
      <c r="A79" s="126">
        <v>52</v>
      </c>
      <c r="B79" s="33"/>
      <c r="C79" s="196"/>
      <c r="D79" s="55"/>
      <c r="E79" s="56"/>
      <c r="F79" s="185"/>
      <c r="G79" s="185"/>
      <c r="H79" s="71">
        <f>표7_452[[#This Row],[자기부담금]]+표7_452[[#This Row],[국고보조금]]</f>
        <v>0</v>
      </c>
      <c r="O79"/>
      <c r="P79"/>
      <c r="Q79"/>
      <c r="R79"/>
      <c r="S79"/>
    </row>
    <row r="80" spans="1:19" s="2" customFormat="1" ht="20.100000000000001" customHeight="1" x14ac:dyDescent="0.3">
      <c r="A80" s="126">
        <v>53</v>
      </c>
      <c r="B80" s="33"/>
      <c r="C80" s="196"/>
      <c r="D80" s="55"/>
      <c r="E80" s="56"/>
      <c r="F80" s="185"/>
      <c r="G80" s="185"/>
      <c r="H80" s="71">
        <f>표7_452[[#This Row],[자기부담금]]+표7_452[[#This Row],[국고보조금]]</f>
        <v>0</v>
      </c>
      <c r="O80"/>
      <c r="P80"/>
      <c r="Q80"/>
      <c r="R80"/>
      <c r="S80"/>
    </row>
    <row r="81" spans="1:19" s="2" customFormat="1" ht="20.100000000000001" customHeight="1" x14ac:dyDescent="0.3">
      <c r="A81" s="126">
        <v>54</v>
      </c>
      <c r="B81" s="33"/>
      <c r="C81" s="196"/>
      <c r="D81" s="55"/>
      <c r="E81" s="56"/>
      <c r="F81" s="185"/>
      <c r="G81" s="186"/>
      <c r="H81" s="71">
        <f>표7_452[[#This Row],[자기부담금]]+표7_452[[#This Row],[국고보조금]]</f>
        <v>0</v>
      </c>
      <c r="O81"/>
      <c r="P81"/>
      <c r="Q81"/>
      <c r="R81"/>
      <c r="S81"/>
    </row>
    <row r="82" spans="1:19" s="2" customFormat="1" ht="20.100000000000001" customHeight="1" x14ac:dyDescent="0.3">
      <c r="A82" s="126">
        <v>55</v>
      </c>
      <c r="B82" s="33"/>
      <c r="C82" s="196"/>
      <c r="D82" s="55"/>
      <c r="E82" s="56"/>
      <c r="F82" s="185"/>
      <c r="G82" s="186"/>
      <c r="H82" s="71">
        <f>표7_452[[#This Row],[자기부담금]]+표7_452[[#This Row],[국고보조금]]</f>
        <v>0</v>
      </c>
      <c r="O82"/>
      <c r="P82"/>
      <c r="Q82"/>
      <c r="R82"/>
      <c r="S82"/>
    </row>
    <row r="83" spans="1:19" s="2" customFormat="1" ht="20.100000000000001" customHeight="1" x14ac:dyDescent="0.3">
      <c r="A83" s="126">
        <v>56</v>
      </c>
      <c r="B83" s="33"/>
      <c r="C83" s="196"/>
      <c r="D83" s="55"/>
      <c r="E83" s="56"/>
      <c r="F83" s="185"/>
      <c r="G83" s="186"/>
      <c r="H83" s="71">
        <f>표7_452[[#This Row],[자기부담금]]+표7_452[[#This Row],[국고보조금]]</f>
        <v>0</v>
      </c>
      <c r="O83"/>
      <c r="P83"/>
      <c r="Q83"/>
      <c r="R83"/>
      <c r="S83"/>
    </row>
    <row r="84" spans="1:19" s="2" customFormat="1" ht="20.100000000000001" customHeight="1" x14ac:dyDescent="0.3">
      <c r="A84" s="126">
        <v>57</v>
      </c>
      <c r="B84" s="33"/>
      <c r="C84" s="196"/>
      <c r="D84" s="55"/>
      <c r="E84" s="56"/>
      <c r="F84" s="185"/>
      <c r="G84" s="186"/>
      <c r="H84" s="71">
        <f>표7_452[[#This Row],[자기부담금]]+표7_452[[#This Row],[국고보조금]]</f>
        <v>0</v>
      </c>
      <c r="O84"/>
      <c r="P84"/>
      <c r="Q84"/>
      <c r="R84"/>
      <c r="S84"/>
    </row>
    <row r="85" spans="1:19" s="2" customFormat="1" ht="20.100000000000001" customHeight="1" x14ac:dyDescent="0.3">
      <c r="A85" s="126">
        <v>58</v>
      </c>
      <c r="B85" s="33"/>
      <c r="C85" s="196"/>
      <c r="D85" s="55"/>
      <c r="E85" s="56"/>
      <c r="F85" s="185"/>
      <c r="G85" s="186"/>
      <c r="H85" s="71">
        <f>표7_452[[#This Row],[자기부담금]]+표7_452[[#This Row],[국고보조금]]</f>
        <v>0</v>
      </c>
      <c r="O85"/>
      <c r="P85"/>
      <c r="Q85"/>
      <c r="R85"/>
      <c r="S85"/>
    </row>
    <row r="86" spans="1:19" s="2" customFormat="1" ht="20.100000000000001" customHeight="1" x14ac:dyDescent="0.3">
      <c r="A86" s="126">
        <v>59</v>
      </c>
      <c r="B86" s="33"/>
      <c r="C86" s="196"/>
      <c r="D86" s="55"/>
      <c r="E86" s="56"/>
      <c r="F86" s="185"/>
      <c r="G86" s="186"/>
      <c r="H86" s="71">
        <f>표7_452[[#This Row],[자기부담금]]+표7_452[[#This Row],[국고보조금]]</f>
        <v>0</v>
      </c>
      <c r="O86"/>
      <c r="P86"/>
      <c r="Q86"/>
      <c r="R86"/>
      <c r="S86"/>
    </row>
    <row r="87" spans="1:19" s="2" customFormat="1" ht="20.100000000000001" customHeight="1" x14ac:dyDescent="0.3">
      <c r="A87" s="126">
        <v>60</v>
      </c>
      <c r="B87" s="33"/>
      <c r="C87" s="196"/>
      <c r="D87" s="55"/>
      <c r="E87" s="56"/>
      <c r="F87" s="185"/>
      <c r="G87" s="186"/>
      <c r="H87" s="71">
        <f>표7_452[[#This Row],[자기부담금]]+표7_452[[#This Row],[국고보조금]]</f>
        <v>0</v>
      </c>
      <c r="O87"/>
      <c r="P87"/>
      <c r="Q87"/>
      <c r="R87"/>
      <c r="S87"/>
    </row>
    <row r="88" spans="1:19" s="2" customFormat="1" ht="20.100000000000001" customHeight="1" x14ac:dyDescent="0.3">
      <c r="A88" s="126">
        <v>61</v>
      </c>
      <c r="B88" s="33"/>
      <c r="C88" s="196"/>
      <c r="D88" s="55"/>
      <c r="E88" s="56"/>
      <c r="F88" s="185"/>
      <c r="G88" s="186"/>
      <c r="H88" s="71">
        <f>표7_452[[#This Row],[자기부담금]]+표7_452[[#This Row],[국고보조금]]</f>
        <v>0</v>
      </c>
      <c r="O88"/>
      <c r="P88"/>
      <c r="Q88"/>
      <c r="R88"/>
      <c r="S88"/>
    </row>
    <row r="89" spans="1:19" s="2" customFormat="1" ht="20.100000000000001" customHeight="1" x14ac:dyDescent="0.3">
      <c r="A89" s="126">
        <v>62</v>
      </c>
      <c r="B89" s="33"/>
      <c r="C89" s="196"/>
      <c r="D89" s="55"/>
      <c r="E89" s="56"/>
      <c r="F89" s="185"/>
      <c r="G89" s="186"/>
      <c r="H89" s="71">
        <f>표7_452[[#This Row],[자기부담금]]+표7_452[[#This Row],[국고보조금]]</f>
        <v>0</v>
      </c>
      <c r="O89"/>
      <c r="P89"/>
      <c r="Q89"/>
      <c r="R89"/>
      <c r="S89"/>
    </row>
    <row r="90" spans="1:19" s="2" customFormat="1" ht="20.100000000000001" customHeight="1" x14ac:dyDescent="0.3">
      <c r="A90" s="126">
        <v>63</v>
      </c>
      <c r="B90" s="33"/>
      <c r="C90" s="196"/>
      <c r="D90" s="55"/>
      <c r="E90" s="56"/>
      <c r="F90" s="185"/>
      <c r="G90" s="186"/>
      <c r="H90" s="71">
        <f>표7_452[[#This Row],[자기부담금]]+표7_452[[#This Row],[국고보조금]]</f>
        <v>0</v>
      </c>
      <c r="O90"/>
      <c r="P90"/>
      <c r="Q90"/>
      <c r="R90"/>
      <c r="S90"/>
    </row>
    <row r="91" spans="1:19" s="2" customFormat="1" ht="20.100000000000001" customHeight="1" x14ac:dyDescent="0.3">
      <c r="A91" s="126">
        <v>64</v>
      </c>
      <c r="B91" s="33"/>
      <c r="C91" s="196"/>
      <c r="D91" s="55"/>
      <c r="E91" s="56"/>
      <c r="F91" s="185"/>
      <c r="G91" s="185"/>
      <c r="H91" s="71">
        <f>표7_452[[#This Row],[자기부담금]]+표7_452[[#This Row],[국고보조금]]</f>
        <v>0</v>
      </c>
      <c r="O91"/>
      <c r="P91"/>
      <c r="Q91"/>
      <c r="R91"/>
      <c r="S91"/>
    </row>
    <row r="92" spans="1:19" s="2" customFormat="1" ht="20.100000000000001" customHeight="1" x14ac:dyDescent="0.3">
      <c r="A92" s="126">
        <v>65</v>
      </c>
      <c r="B92" s="33"/>
      <c r="C92" s="196"/>
      <c r="D92" s="55"/>
      <c r="E92" s="56"/>
      <c r="F92" s="185"/>
      <c r="G92" s="185"/>
      <c r="H92" s="71">
        <f>표7_452[[#This Row],[자기부담금]]+표7_452[[#This Row],[국고보조금]]</f>
        <v>0</v>
      </c>
      <c r="O92"/>
      <c r="P92"/>
      <c r="Q92"/>
      <c r="R92"/>
      <c r="S92"/>
    </row>
    <row r="93" spans="1:19" s="2" customFormat="1" ht="20.100000000000001" customHeight="1" x14ac:dyDescent="0.3">
      <c r="A93" s="126">
        <v>66</v>
      </c>
      <c r="B93" s="33"/>
      <c r="C93" s="196"/>
      <c r="D93" s="55"/>
      <c r="E93" s="56"/>
      <c r="F93" s="185"/>
      <c r="G93" s="185"/>
      <c r="H93" s="71">
        <f>표7_452[[#This Row],[자기부담금]]+표7_452[[#This Row],[국고보조금]]</f>
        <v>0</v>
      </c>
      <c r="O93"/>
      <c r="P93"/>
      <c r="Q93"/>
      <c r="R93"/>
      <c r="S93"/>
    </row>
    <row r="94" spans="1:19" s="2" customFormat="1" ht="20.100000000000001" customHeight="1" x14ac:dyDescent="0.3">
      <c r="A94" s="126">
        <v>67</v>
      </c>
      <c r="B94" s="33"/>
      <c r="C94" s="196"/>
      <c r="D94" s="55"/>
      <c r="E94" s="56"/>
      <c r="F94" s="185"/>
      <c r="G94" s="185"/>
      <c r="H94" s="71">
        <f>표7_452[[#This Row],[자기부담금]]+표7_452[[#This Row],[국고보조금]]</f>
        <v>0</v>
      </c>
      <c r="O94"/>
      <c r="P94"/>
      <c r="Q94"/>
      <c r="R94"/>
      <c r="S94"/>
    </row>
    <row r="95" spans="1:19" s="2" customFormat="1" ht="20.100000000000001" customHeight="1" x14ac:dyDescent="0.3">
      <c r="A95" s="126">
        <v>68</v>
      </c>
      <c r="B95" s="33"/>
      <c r="C95" s="196"/>
      <c r="D95" s="55"/>
      <c r="E95" s="56"/>
      <c r="F95" s="185"/>
      <c r="G95" s="185"/>
      <c r="H95" s="71">
        <f>표7_452[[#This Row],[자기부담금]]+표7_452[[#This Row],[국고보조금]]</f>
        <v>0</v>
      </c>
      <c r="O95"/>
      <c r="P95"/>
      <c r="Q95"/>
      <c r="R95"/>
      <c r="S95"/>
    </row>
    <row r="96" spans="1:19" s="2" customFormat="1" ht="20.100000000000001" customHeight="1" x14ac:dyDescent="0.3">
      <c r="A96" s="126">
        <v>69</v>
      </c>
      <c r="B96" s="33"/>
      <c r="C96" s="196"/>
      <c r="D96" s="55"/>
      <c r="E96" s="56"/>
      <c r="F96" s="185"/>
      <c r="G96" s="185"/>
      <c r="H96" s="71">
        <f>표7_452[[#This Row],[자기부담금]]+표7_452[[#This Row],[국고보조금]]</f>
        <v>0</v>
      </c>
      <c r="O96"/>
      <c r="P96"/>
      <c r="Q96"/>
      <c r="R96"/>
      <c r="S96"/>
    </row>
    <row r="97" spans="1:19" s="2" customFormat="1" ht="20.100000000000001" customHeight="1" x14ac:dyDescent="0.3">
      <c r="A97" s="126">
        <v>70</v>
      </c>
      <c r="B97" s="33"/>
      <c r="C97" s="196"/>
      <c r="D97" s="55"/>
      <c r="E97" s="56"/>
      <c r="F97" s="185"/>
      <c r="G97" s="185"/>
      <c r="H97" s="71">
        <f>표7_452[[#This Row],[자기부담금]]+표7_452[[#This Row],[국고보조금]]</f>
        <v>0</v>
      </c>
      <c r="O97"/>
      <c r="P97"/>
      <c r="Q97"/>
      <c r="R97"/>
      <c r="S97"/>
    </row>
    <row r="98" spans="1:19" s="2" customFormat="1" ht="20.100000000000001" customHeight="1" x14ac:dyDescent="0.3">
      <c r="A98" s="126">
        <v>71</v>
      </c>
      <c r="B98" s="33"/>
      <c r="C98" s="196"/>
      <c r="D98" s="55"/>
      <c r="E98" s="54"/>
      <c r="F98" s="187"/>
      <c r="G98" s="187"/>
      <c r="H98" s="71">
        <f>표7_452[[#This Row],[자기부담금]]+표7_452[[#This Row],[국고보조금]]</f>
        <v>0</v>
      </c>
      <c r="O98"/>
      <c r="P98"/>
      <c r="Q98"/>
      <c r="R98"/>
      <c r="S98"/>
    </row>
    <row r="99" spans="1:19" s="2" customFormat="1" ht="20.100000000000001" customHeight="1" x14ac:dyDescent="0.3">
      <c r="A99" s="126">
        <v>72</v>
      </c>
      <c r="B99" s="127"/>
      <c r="C99" s="127"/>
      <c r="D99" s="128"/>
      <c r="E99" s="129"/>
      <c r="F99" s="188"/>
      <c r="G99" s="188"/>
      <c r="H99" s="130">
        <f>표7_452[[#This Row],[자기부담금]]+표7_452[[#This Row],[국고보조금]]</f>
        <v>0</v>
      </c>
      <c r="O99"/>
      <c r="P99"/>
      <c r="Q99"/>
      <c r="R99"/>
      <c r="S99"/>
    </row>
    <row r="100" spans="1:19" s="2" customFormat="1" ht="20.100000000000001" customHeight="1" x14ac:dyDescent="0.3">
      <c r="A100" s="126">
        <v>73</v>
      </c>
      <c r="B100" s="127"/>
      <c r="C100" s="127"/>
      <c r="D100" s="128"/>
      <c r="E100" s="129"/>
      <c r="F100" s="188"/>
      <c r="G100" s="188"/>
      <c r="H100" s="130">
        <f>표7_452[[#This Row],[자기부담금]]+표7_452[[#This Row],[국고보조금]]</f>
        <v>0</v>
      </c>
      <c r="O100"/>
      <c r="P100"/>
      <c r="Q100"/>
      <c r="R100"/>
      <c r="S100"/>
    </row>
    <row r="101" spans="1:19" ht="20.100000000000001" customHeight="1" x14ac:dyDescent="0.3">
      <c r="A101" s="126">
        <v>74</v>
      </c>
      <c r="B101" s="131"/>
      <c r="C101" s="131"/>
      <c r="D101" s="132"/>
      <c r="E101" s="133"/>
      <c r="F101" s="188"/>
      <c r="G101" s="188"/>
      <c r="H101" s="130">
        <f>표7_452[[#This Row],[자기부담금]]+표7_452[[#This Row],[국고보조금]]</f>
        <v>0</v>
      </c>
    </row>
    <row r="102" spans="1:19" ht="20.100000000000001" customHeight="1" x14ac:dyDescent="0.3">
      <c r="A102" s="126">
        <v>75</v>
      </c>
      <c r="B102" s="131"/>
      <c r="C102" s="131"/>
      <c r="D102" s="132"/>
      <c r="E102" s="133"/>
      <c r="F102" s="188"/>
      <c r="G102" s="188"/>
      <c r="H102" s="130">
        <f>표7_452[[#This Row],[자기부담금]]+표7_452[[#This Row],[국고보조금]]</f>
        <v>0</v>
      </c>
    </row>
    <row r="103" spans="1:19" ht="20.100000000000001" customHeight="1" x14ac:dyDescent="0.3">
      <c r="A103" s="126">
        <v>76</v>
      </c>
      <c r="B103" s="131"/>
      <c r="C103" s="131"/>
      <c r="D103" s="132"/>
      <c r="E103" s="133"/>
      <c r="F103" s="188"/>
      <c r="G103" s="188"/>
      <c r="H103" s="130">
        <f>표7_452[[#This Row],[자기부담금]]+표7_452[[#This Row],[국고보조금]]</f>
        <v>0</v>
      </c>
    </row>
    <row r="104" spans="1:19" ht="20.100000000000001" customHeight="1" x14ac:dyDescent="0.3">
      <c r="A104" s="126">
        <v>77</v>
      </c>
      <c r="B104" s="131"/>
      <c r="C104" s="131"/>
      <c r="D104" s="132"/>
      <c r="E104" s="133"/>
      <c r="F104" s="188"/>
      <c r="G104" s="188"/>
      <c r="H104" s="130">
        <f>표7_452[[#This Row],[자기부담금]]+표7_452[[#This Row],[국고보조금]]</f>
        <v>0</v>
      </c>
    </row>
    <row r="105" spans="1:19" ht="20.100000000000001" customHeight="1" x14ac:dyDescent="0.3">
      <c r="A105" s="126">
        <v>78</v>
      </c>
      <c r="B105" s="131"/>
      <c r="C105" s="131"/>
      <c r="D105" s="132"/>
      <c r="E105" s="133"/>
      <c r="F105" s="188"/>
      <c r="G105" s="188"/>
      <c r="H105" s="130">
        <f>표7_452[[#This Row],[자기부담금]]+표7_452[[#This Row],[국고보조금]]</f>
        <v>0</v>
      </c>
    </row>
    <row r="106" spans="1:19" ht="20.100000000000001" customHeight="1" x14ac:dyDescent="0.3">
      <c r="A106" s="126">
        <v>79</v>
      </c>
      <c r="B106" s="131"/>
      <c r="C106" s="131"/>
      <c r="D106" s="132"/>
      <c r="E106" s="133"/>
      <c r="F106" s="188"/>
      <c r="G106" s="188"/>
      <c r="H106" s="130">
        <f>표7_452[[#This Row],[자기부담금]]+표7_452[[#This Row],[국고보조금]]</f>
        <v>0</v>
      </c>
    </row>
    <row r="107" spans="1:19" ht="20.100000000000001" customHeight="1" x14ac:dyDescent="0.3">
      <c r="A107" s="126">
        <v>80</v>
      </c>
      <c r="B107" s="131"/>
      <c r="C107" s="131"/>
      <c r="D107" s="132"/>
      <c r="E107" s="133"/>
      <c r="F107" s="188"/>
      <c r="G107" s="188"/>
      <c r="H107" s="130">
        <f>표7_452[[#This Row],[자기부담금]]+표7_452[[#This Row],[국고보조금]]</f>
        <v>0</v>
      </c>
    </row>
    <row r="108" spans="1:19" ht="20.100000000000001" customHeight="1" x14ac:dyDescent="0.3">
      <c r="A108" s="126">
        <v>81</v>
      </c>
      <c r="B108" s="131"/>
      <c r="C108" s="131"/>
      <c r="D108" s="132"/>
      <c r="E108" s="133"/>
      <c r="F108" s="188"/>
      <c r="G108" s="188"/>
      <c r="H108" s="130">
        <f>표7_452[[#This Row],[자기부담금]]+표7_452[[#This Row],[국고보조금]]</f>
        <v>0</v>
      </c>
    </row>
    <row r="109" spans="1:19" ht="20.100000000000001" customHeight="1" x14ac:dyDescent="0.3">
      <c r="A109" s="126">
        <v>82</v>
      </c>
      <c r="B109" s="131"/>
      <c r="C109" s="131"/>
      <c r="D109" s="132"/>
      <c r="E109" s="133"/>
      <c r="F109" s="188"/>
      <c r="G109" s="188"/>
      <c r="H109" s="130">
        <f>표7_452[[#This Row],[자기부담금]]+표7_452[[#This Row],[국고보조금]]</f>
        <v>0</v>
      </c>
    </row>
    <row r="110" spans="1:19" ht="20.100000000000001" customHeight="1" x14ac:dyDescent="0.3">
      <c r="A110" s="126">
        <v>83</v>
      </c>
      <c r="B110" s="131"/>
      <c r="C110" s="131"/>
      <c r="D110" s="132"/>
      <c r="E110" s="133"/>
      <c r="F110" s="188"/>
      <c r="G110" s="188"/>
      <c r="H110" s="130">
        <f>표7_452[[#This Row],[자기부담금]]+표7_452[[#This Row],[국고보조금]]</f>
        <v>0</v>
      </c>
    </row>
    <row r="111" spans="1:19" ht="20.100000000000001" customHeight="1" x14ac:dyDescent="0.3">
      <c r="A111" s="126">
        <v>84</v>
      </c>
      <c r="B111" s="131"/>
      <c r="C111" s="131"/>
      <c r="D111" s="132"/>
      <c r="E111" s="133"/>
      <c r="F111" s="188"/>
      <c r="G111" s="188"/>
      <c r="H111" s="130">
        <f>표7_452[[#This Row],[자기부담금]]+표7_452[[#This Row],[국고보조금]]</f>
        <v>0</v>
      </c>
    </row>
    <row r="112" spans="1:19" ht="20.100000000000001" customHeight="1" x14ac:dyDescent="0.3">
      <c r="A112" s="126">
        <v>85</v>
      </c>
      <c r="B112" s="131"/>
      <c r="C112" s="131"/>
      <c r="D112" s="132"/>
      <c r="E112" s="133"/>
      <c r="F112" s="188"/>
      <c r="G112" s="188"/>
      <c r="H112" s="130">
        <f>표7_452[[#This Row],[자기부담금]]+표7_452[[#This Row],[국고보조금]]</f>
        <v>0</v>
      </c>
    </row>
    <row r="113" spans="1:8" ht="20.100000000000001" customHeight="1" x14ac:dyDescent="0.3">
      <c r="A113" s="126">
        <v>86</v>
      </c>
      <c r="B113" s="131"/>
      <c r="C113" s="131"/>
      <c r="D113" s="132"/>
      <c r="E113" s="133"/>
      <c r="F113" s="188"/>
      <c r="G113" s="188"/>
      <c r="H113" s="130">
        <f>표7_452[[#This Row],[자기부담금]]+표7_452[[#This Row],[국고보조금]]</f>
        <v>0</v>
      </c>
    </row>
    <row r="114" spans="1:8" ht="20.100000000000001" customHeight="1" x14ac:dyDescent="0.3">
      <c r="A114" s="126">
        <v>87</v>
      </c>
      <c r="B114" s="131"/>
      <c r="C114" s="131"/>
      <c r="D114" s="132"/>
      <c r="E114" s="133"/>
      <c r="F114" s="188"/>
      <c r="G114" s="188"/>
      <c r="H114" s="130">
        <f>표7_452[[#This Row],[자기부담금]]+표7_452[[#This Row],[국고보조금]]</f>
        <v>0</v>
      </c>
    </row>
    <row r="115" spans="1:8" ht="20.100000000000001" customHeight="1" x14ac:dyDescent="0.3">
      <c r="A115" s="126">
        <v>88</v>
      </c>
      <c r="B115" s="131"/>
      <c r="C115" s="131"/>
      <c r="D115" s="132"/>
      <c r="E115" s="133"/>
      <c r="F115" s="188"/>
      <c r="G115" s="188"/>
      <c r="H115" s="130">
        <f>표7_452[[#This Row],[자기부담금]]+표7_452[[#This Row],[국고보조금]]</f>
        <v>0</v>
      </c>
    </row>
    <row r="116" spans="1:8" ht="20.100000000000001" customHeight="1" x14ac:dyDescent="0.3">
      <c r="A116" s="126">
        <v>89</v>
      </c>
      <c r="B116" s="131"/>
      <c r="C116" s="131"/>
      <c r="D116" s="132"/>
      <c r="E116" s="133"/>
      <c r="F116" s="188"/>
      <c r="G116" s="188"/>
      <c r="H116" s="130">
        <f>표7_452[[#This Row],[자기부담금]]+표7_452[[#This Row],[국고보조금]]</f>
        <v>0</v>
      </c>
    </row>
    <row r="117" spans="1:8" ht="20.100000000000001" customHeight="1" x14ac:dyDescent="0.3">
      <c r="A117" s="126">
        <v>90</v>
      </c>
      <c r="B117" s="131"/>
      <c r="C117" s="131"/>
      <c r="D117" s="132"/>
      <c r="E117" s="133"/>
      <c r="F117" s="188"/>
      <c r="G117" s="188"/>
      <c r="H117" s="130">
        <f>표7_452[[#This Row],[자기부담금]]+표7_452[[#This Row],[국고보조금]]</f>
        <v>0</v>
      </c>
    </row>
    <row r="118" spans="1:8" ht="20.100000000000001" customHeight="1" x14ac:dyDescent="0.3">
      <c r="A118" s="126">
        <v>91</v>
      </c>
      <c r="B118" s="131"/>
      <c r="C118" s="131"/>
      <c r="D118" s="132"/>
      <c r="E118" s="133"/>
      <c r="F118" s="188"/>
      <c r="G118" s="188"/>
      <c r="H118" s="130">
        <f>표7_452[[#This Row],[자기부담금]]+표7_452[[#This Row],[국고보조금]]</f>
        <v>0</v>
      </c>
    </row>
    <row r="119" spans="1:8" ht="20.100000000000001" customHeight="1" x14ac:dyDescent="0.3">
      <c r="A119" s="126">
        <v>92</v>
      </c>
      <c r="B119" s="131"/>
      <c r="C119" s="131"/>
      <c r="D119" s="132"/>
      <c r="E119" s="133"/>
      <c r="F119" s="188"/>
      <c r="G119" s="188"/>
      <c r="H119" s="130">
        <f>표7_452[[#This Row],[자기부담금]]+표7_452[[#This Row],[국고보조금]]</f>
        <v>0</v>
      </c>
    </row>
    <row r="120" spans="1:8" ht="20.100000000000001" customHeight="1" x14ac:dyDescent="0.3">
      <c r="A120" s="126">
        <v>93</v>
      </c>
      <c r="B120" s="131"/>
      <c r="C120" s="131"/>
      <c r="D120" s="132"/>
      <c r="E120" s="133"/>
      <c r="F120" s="188"/>
      <c r="G120" s="188"/>
      <c r="H120" s="130">
        <f>표7_452[[#This Row],[자기부담금]]+표7_452[[#This Row],[국고보조금]]</f>
        <v>0</v>
      </c>
    </row>
    <row r="121" spans="1:8" ht="20.100000000000001" customHeight="1" x14ac:dyDescent="0.3">
      <c r="A121" s="126">
        <v>94</v>
      </c>
      <c r="B121" s="131"/>
      <c r="C121" s="131"/>
      <c r="D121" s="132"/>
      <c r="E121" s="133"/>
      <c r="F121" s="188"/>
      <c r="G121" s="188"/>
      <c r="H121" s="130">
        <f>표7_452[[#This Row],[자기부담금]]+표7_452[[#This Row],[국고보조금]]</f>
        <v>0</v>
      </c>
    </row>
    <row r="122" spans="1:8" ht="20.100000000000001" customHeight="1" x14ac:dyDescent="0.3">
      <c r="A122" s="126">
        <v>95</v>
      </c>
      <c r="B122" s="131"/>
      <c r="C122" s="131"/>
      <c r="D122" s="132"/>
      <c r="E122" s="133"/>
      <c r="F122" s="188"/>
      <c r="G122" s="188"/>
      <c r="H122" s="130">
        <f>표7_452[[#This Row],[자기부담금]]+표7_452[[#This Row],[국고보조금]]</f>
        <v>0</v>
      </c>
    </row>
    <row r="123" spans="1:8" ht="20.100000000000001" customHeight="1" x14ac:dyDescent="0.3">
      <c r="A123" s="126">
        <v>96</v>
      </c>
      <c r="B123" s="131"/>
      <c r="C123" s="131"/>
      <c r="D123" s="132"/>
      <c r="E123" s="133"/>
      <c r="F123" s="188"/>
      <c r="G123" s="188"/>
      <c r="H123" s="130">
        <f>표7_452[[#This Row],[자기부담금]]+표7_452[[#This Row],[국고보조금]]</f>
        <v>0</v>
      </c>
    </row>
    <row r="124" spans="1:8" ht="20.100000000000001" customHeight="1" x14ac:dyDescent="0.3">
      <c r="A124" s="126">
        <v>97</v>
      </c>
      <c r="B124" s="131"/>
      <c r="C124" s="131"/>
      <c r="D124" s="132"/>
      <c r="E124" s="133"/>
      <c r="F124" s="188"/>
      <c r="G124" s="188"/>
      <c r="H124" s="130">
        <f>표7_452[[#This Row],[자기부담금]]+표7_452[[#This Row],[국고보조금]]</f>
        <v>0</v>
      </c>
    </row>
    <row r="125" spans="1:8" ht="20.100000000000001" customHeight="1" x14ac:dyDescent="0.3">
      <c r="A125" s="126">
        <v>98</v>
      </c>
      <c r="B125" s="131"/>
      <c r="C125" s="131"/>
      <c r="D125" s="132"/>
      <c r="E125" s="133"/>
      <c r="F125" s="188"/>
      <c r="G125" s="188"/>
      <c r="H125" s="130">
        <f>표7_452[[#This Row],[자기부담금]]+표7_452[[#This Row],[국고보조금]]</f>
        <v>0</v>
      </c>
    </row>
    <row r="126" spans="1:8" ht="20.100000000000001" customHeight="1" x14ac:dyDescent="0.3">
      <c r="A126" s="126">
        <v>99</v>
      </c>
      <c r="B126" s="131"/>
      <c r="C126" s="131"/>
      <c r="D126" s="132"/>
      <c r="E126" s="133"/>
      <c r="F126" s="188"/>
      <c r="G126" s="188"/>
      <c r="H126" s="130">
        <f>표7_452[[#This Row],[자기부담금]]+표7_452[[#This Row],[국고보조금]]</f>
        <v>0</v>
      </c>
    </row>
    <row r="127" spans="1:8" ht="20.100000000000001" customHeight="1" x14ac:dyDescent="0.3">
      <c r="A127" s="126">
        <v>100</v>
      </c>
      <c r="B127" s="131"/>
      <c r="C127" s="131"/>
      <c r="D127" s="132"/>
      <c r="E127" s="133"/>
      <c r="F127" s="188"/>
      <c r="G127" s="188"/>
      <c r="H127" s="130">
        <f>표7_452[[#This Row],[자기부담금]]+표7_452[[#This Row],[국고보조금]]</f>
        <v>0</v>
      </c>
    </row>
  </sheetData>
  <sheetProtection formatCells="0" formatColumns="0" formatRows="0" insertColumns="0" insertRows="0" insertHyperlinks="0" deleteColumns="0" deleteRows="0" selectLockedCells="1" sort="0" autoFilter="0" pivotTables="0"/>
  <mergeCells count="18">
    <mergeCell ref="A20:E20"/>
    <mergeCell ref="A21:B21"/>
    <mergeCell ref="D21:F21"/>
    <mergeCell ref="A26:C26"/>
    <mergeCell ref="D26:E26"/>
    <mergeCell ref="F26:H26"/>
    <mergeCell ref="A17:C18"/>
    <mergeCell ref="D17:E17"/>
    <mergeCell ref="D18:E18"/>
    <mergeCell ref="A19:C19"/>
    <mergeCell ref="D19:E19"/>
    <mergeCell ref="A1:H1"/>
    <mergeCell ref="A13:E13"/>
    <mergeCell ref="A14:C14"/>
    <mergeCell ref="D14:E14"/>
    <mergeCell ref="A15:C16"/>
    <mergeCell ref="D15:E15"/>
    <mergeCell ref="D16:E16"/>
  </mergeCells>
  <phoneticPr fontId="18" type="noConversion"/>
  <conditionalFormatting sqref="H28:H30">
    <cfRule type="cellIs" dxfId="48" priority="10" operator="equal">
      <formula>0</formula>
    </cfRule>
  </conditionalFormatting>
  <conditionalFormatting sqref="B25">
    <cfRule type="cellIs" dxfId="47" priority="7" operator="equal">
      <formula>$B$12</formula>
    </cfRule>
  </conditionalFormatting>
  <conditionalFormatting sqref="L15">
    <cfRule type="cellIs" dxfId="46" priority="5" operator="greaterThan">
      <formula>0.3</formula>
    </cfRule>
  </conditionalFormatting>
  <conditionalFormatting sqref="F25">
    <cfRule type="cellIs" dxfId="45" priority="3" operator="equal">
      <formula>$F$14</formula>
    </cfRule>
  </conditionalFormatting>
  <conditionalFormatting sqref="G25">
    <cfRule type="expression" dxfId="44" priority="1">
      <formula>SUM($F$15:$F$19)-$G$25</formula>
    </cfRule>
  </conditionalFormatting>
  <dataValidations count="3">
    <dataValidation type="list" allowBlank="1" showErrorMessage="1" promptTitle="작성안내" prompt="우측 삼각형(▼)을 눌러 각 내역에 맞게 직접경비 또는 경상경비를 선택하세요." sqref="B28:B127">
      <formula1>"직접경비, 경상경비"</formula1>
    </dataValidation>
    <dataValidation type="whole" allowBlank="1" showInputMessage="1" showErrorMessage="1" errorTitle="숫자만 입력하세요." error="숫자만 입력하세요." promptTitle="숫자만 입력하세요." prompt="_x000a_" sqref="F28:G127">
      <formula1>0</formula1>
      <formula2>1E+29</formula2>
    </dataValidation>
    <dataValidation type="list" operator="equal" allowBlank="1" showInputMessage="1" showErrorMessage="1" sqref="C28:C127">
      <formula1>"공연제작(신작), 공연제작(레퍼토리), 축제운영, 공연비평, 창작공간"</formula1>
    </dataValidation>
  </dataValidations>
  <pageMargins left="0.23597222566604614" right="0.23597222566604614" top="0.74763888120651245" bottom="0.74763888120651245" header="0.31486111879348755" footer="0.31486111879348755"/>
  <pageSetup paperSize="9" scale="60" fitToHeight="0" orientation="portrait" r:id="rId1"/>
  <headerFooter>
    <oddHeader>&amp;R&amp;"맑은 고딕,Regular"&amp;F</oddHeader>
    <oddFooter>&amp;C&amp;"맑은 고딕,Regular"&amp;N페이지 중 &amp;P페이지</oddFooter>
  </headerFooter>
  <colBreaks count="1" manualBreakCount="1">
    <brk id="8" max="16383" man="1"/>
  </colBreak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AD537ED9-239C-4ECB-BC97-A88994227EFD}">
            <xm:f>NOT(ISERROR(SEARCH("-",L15)))</xm:f>
            <xm:f>"-"</xm:f>
            <x14:dxf>
              <fill>
                <patternFill>
                  <bgColor rgb="FFD0CECE"/>
                </patternFill>
              </fill>
            </x14:dxf>
          </x14:cfRule>
          <xm:sqref>L15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유효성검사목록!$A$2:$A$11</xm:f>
          </x14:formula1>
          <xm:sqref>D28:D127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128"/>
  <sheetViews>
    <sheetView showGridLines="0" topLeftCell="A65" zoomScale="85" zoomScaleNormal="85" zoomScaleSheetLayoutView="85" workbookViewId="0">
      <selection activeCell="F76" sqref="F76"/>
    </sheetView>
  </sheetViews>
  <sheetFormatPr defaultColWidth="8.75" defaultRowHeight="16.5" x14ac:dyDescent="0.3"/>
  <cols>
    <col min="1" max="1" width="12.625" style="12" customWidth="1"/>
    <col min="2" max="2" width="14.125" style="3" customWidth="1"/>
    <col min="3" max="3" width="16.625" style="3" customWidth="1"/>
    <col min="4" max="4" width="15.25" style="2" customWidth="1"/>
    <col min="5" max="5" width="44.75" style="2" customWidth="1"/>
    <col min="6" max="6" width="16.625" style="2" customWidth="1"/>
    <col min="7" max="7" width="16.75" style="2" customWidth="1"/>
    <col min="8" max="8" width="13.5" style="2" customWidth="1"/>
    <col min="9" max="9" width="14.25" style="2" bestFit="1" customWidth="1"/>
    <col min="10" max="12" width="13.625" style="2" bestFit="1" customWidth="1"/>
    <col min="13" max="14" width="9" style="2"/>
  </cols>
  <sheetData>
    <row r="1" spans="1:19" ht="39.950000000000003" customHeight="1" x14ac:dyDescent="0.3">
      <c r="A1" s="230" t="str">
        <f>IF('1.인력구성계획'!D8="","5. 2025년(2차년도) 예산집행계획-단체명","5. 2025년(2차년도) 예산집행계획-"&amp;'1.인력구성계획'!D8)</f>
        <v>5. 2025년(2차년도) 예산집행계획-단체명</v>
      </c>
      <c r="B1" s="230"/>
      <c r="C1" s="230"/>
      <c r="D1" s="230"/>
      <c r="E1" s="230"/>
      <c r="F1" s="230"/>
      <c r="G1" s="230"/>
      <c r="H1" s="230"/>
      <c r="I1" s="19"/>
    </row>
    <row r="2" spans="1:19" s="2" customFormat="1" x14ac:dyDescent="0.3">
      <c r="A2" s="125" t="s">
        <v>206</v>
      </c>
      <c r="B2" s="15"/>
      <c r="C2" s="15"/>
      <c r="D2" s="15"/>
      <c r="E2" s="15"/>
      <c r="F2" s="15"/>
      <c r="G2" s="15"/>
      <c r="I2" s="34"/>
      <c r="S2" s="30"/>
    </row>
    <row r="3" spans="1:19" s="2" customFormat="1" x14ac:dyDescent="0.3">
      <c r="A3" s="125" t="s">
        <v>170</v>
      </c>
      <c r="B3" s="15"/>
      <c r="C3" s="15"/>
      <c r="D3" s="15"/>
      <c r="E3" s="15"/>
      <c r="F3" s="15"/>
      <c r="G3" s="15"/>
      <c r="I3" s="34"/>
      <c r="S3" s="30"/>
    </row>
    <row r="4" spans="1:19" s="2" customFormat="1" x14ac:dyDescent="0.3">
      <c r="A4" s="102" t="s">
        <v>202</v>
      </c>
      <c r="B4" s="15"/>
      <c r="C4" s="15"/>
      <c r="D4" s="15"/>
      <c r="E4" s="15"/>
      <c r="F4" s="15"/>
      <c r="G4" s="15"/>
      <c r="I4" s="34"/>
      <c r="S4" s="30"/>
    </row>
    <row r="5" spans="1:19" s="2" customFormat="1" x14ac:dyDescent="0.3">
      <c r="A5" s="102" t="s">
        <v>157</v>
      </c>
      <c r="B5" s="15"/>
      <c r="C5" s="15"/>
      <c r="D5" s="15"/>
      <c r="E5" s="15"/>
      <c r="F5" s="15"/>
      <c r="G5" s="15"/>
      <c r="I5" s="3"/>
      <c r="J5" s="3"/>
      <c r="K5" s="3"/>
      <c r="L5" s="3"/>
      <c r="M5" s="3"/>
      <c r="N5" s="19"/>
    </row>
    <row r="6" spans="1:19" s="2" customFormat="1" x14ac:dyDescent="0.3">
      <c r="A6" s="102" t="s">
        <v>153</v>
      </c>
      <c r="B6" s="15"/>
      <c r="C6" s="15"/>
      <c r="D6" s="15"/>
      <c r="E6" s="15"/>
      <c r="F6" s="15"/>
      <c r="G6" s="15"/>
      <c r="I6" s="3"/>
      <c r="J6" s="3"/>
      <c r="K6" s="3"/>
      <c r="L6" s="3"/>
      <c r="M6" s="3"/>
      <c r="N6" s="19"/>
    </row>
    <row r="7" spans="1:19" ht="19.5" customHeight="1" x14ac:dyDescent="0.3">
      <c r="A7" s="9" t="s">
        <v>165</v>
      </c>
      <c r="B7" s="15"/>
      <c r="C7" s="15"/>
      <c r="D7" s="15"/>
      <c r="E7" s="15"/>
      <c r="F7" s="15"/>
      <c r="G7" s="15"/>
      <c r="I7" s="19"/>
    </row>
    <row r="8" spans="1:19" ht="19.5" customHeight="1" x14ac:dyDescent="0.3">
      <c r="A8" s="9" t="s">
        <v>204</v>
      </c>
      <c r="B8" s="10"/>
      <c r="C8" s="10"/>
      <c r="D8" s="10"/>
      <c r="E8" s="10"/>
      <c r="F8" s="10"/>
      <c r="G8" s="60"/>
    </row>
    <row r="9" spans="1:19" ht="19.5" customHeight="1" x14ac:dyDescent="0.3">
      <c r="A9" s="31" t="s">
        <v>156</v>
      </c>
      <c r="B9" s="32"/>
      <c r="C9" s="32"/>
      <c r="D9" s="32"/>
      <c r="E9" s="32"/>
      <c r="F9" s="32"/>
      <c r="G9" s="61"/>
    </row>
    <row r="11" spans="1:19" ht="20.100000000000001" customHeight="1" x14ac:dyDescent="0.3">
      <c r="A11" s="26" t="s">
        <v>12</v>
      </c>
      <c r="B11" s="27"/>
      <c r="C11" s="27"/>
      <c r="D11" s="27"/>
      <c r="E11" s="27"/>
      <c r="F11" s="27"/>
      <c r="H11" s="28"/>
      <c r="I11" s="29"/>
      <c r="J11" s="29"/>
      <c r="K11" s="29"/>
      <c r="L11" s="29"/>
    </row>
    <row r="12" spans="1:19" ht="20.100000000000001" customHeight="1" x14ac:dyDescent="0.3">
      <c r="A12" s="156" t="s">
        <v>196</v>
      </c>
      <c r="B12" s="136">
        <f>F20</f>
        <v>112000000</v>
      </c>
      <c r="C12" s="197"/>
      <c r="D12" s="154"/>
      <c r="E12" s="154"/>
      <c r="F12" s="154"/>
      <c r="G12" s="155"/>
      <c r="H12" s="21"/>
      <c r="J12" s="20" t="s">
        <v>172</v>
      </c>
      <c r="K12" s="62"/>
      <c r="L12" s="21"/>
    </row>
    <row r="13" spans="1:19" ht="20.100000000000001" customHeight="1" x14ac:dyDescent="0.3">
      <c r="A13" s="248" t="s">
        <v>49</v>
      </c>
      <c r="B13" s="248"/>
      <c r="C13" s="248"/>
      <c r="D13" s="248"/>
      <c r="E13" s="248"/>
      <c r="F13" s="159" t="s">
        <v>113</v>
      </c>
      <c r="G13" s="159" t="s">
        <v>39</v>
      </c>
      <c r="H13" s="63"/>
      <c r="J13" s="47" t="s">
        <v>49</v>
      </c>
      <c r="K13" s="47" t="s">
        <v>93</v>
      </c>
      <c r="L13" s="47" t="s">
        <v>76</v>
      </c>
    </row>
    <row r="14" spans="1:19" ht="20.100000000000001" customHeight="1" x14ac:dyDescent="0.3">
      <c r="A14" s="249" t="s">
        <v>112</v>
      </c>
      <c r="B14" s="250"/>
      <c r="C14" s="251"/>
      <c r="D14" s="252" t="s">
        <v>118</v>
      </c>
      <c r="E14" s="253"/>
      <c r="F14" s="52">
        <f>'3.예산총괄표'!E16</f>
        <v>100000000</v>
      </c>
      <c r="G14" s="161">
        <f t="shared" ref="G14:G20" si="0">F14/$F$20</f>
        <v>0.8928571428571429</v>
      </c>
      <c r="H14" s="64"/>
      <c r="J14" s="47" t="s">
        <v>41</v>
      </c>
      <c r="K14" s="67">
        <f>SUMIF(표7_4523[경비],K13,표7_4523[국고보조금])</f>
        <v>70100000</v>
      </c>
      <c r="L14" s="67">
        <f>SUMIF(표7_4523[경비],L13,표7_4523[국고보조금])</f>
        <v>29900000</v>
      </c>
    </row>
    <row r="15" spans="1:19" ht="20.100000000000001" customHeight="1" x14ac:dyDescent="0.3">
      <c r="A15" s="254" t="s">
        <v>92</v>
      </c>
      <c r="B15" s="255"/>
      <c r="C15" s="256"/>
      <c r="D15" s="252" t="s">
        <v>94</v>
      </c>
      <c r="E15" s="253"/>
      <c r="F15" s="52">
        <f>'3.예산총괄표'!E17</f>
        <v>0</v>
      </c>
      <c r="G15" s="161">
        <f t="shared" si="0"/>
        <v>0</v>
      </c>
      <c r="H15" s="64"/>
      <c r="J15" s="47" t="s">
        <v>39</v>
      </c>
      <c r="K15" s="162">
        <f>IFERROR(K14/$F$14,"-")</f>
        <v>0.70099999999999996</v>
      </c>
      <c r="L15" s="162">
        <f>IFERROR(L14/$F$14,"-")</f>
        <v>0.29899999999999999</v>
      </c>
      <c r="M15" s="171"/>
    </row>
    <row r="16" spans="1:19" ht="20.100000000000001" customHeight="1" x14ac:dyDescent="0.3">
      <c r="A16" s="257"/>
      <c r="B16" s="258"/>
      <c r="C16" s="259"/>
      <c r="D16" s="252" t="s">
        <v>188</v>
      </c>
      <c r="E16" s="253"/>
      <c r="F16" s="52">
        <f>'3.예산총괄표'!E18</f>
        <v>0</v>
      </c>
      <c r="G16" s="161">
        <f t="shared" si="0"/>
        <v>0</v>
      </c>
      <c r="H16" s="64"/>
      <c r="J16" s="202" t="s">
        <v>162</v>
      </c>
    </row>
    <row r="17" spans="1:12" ht="20.100000000000001" customHeight="1" x14ac:dyDescent="0.3">
      <c r="A17" s="254" t="s">
        <v>97</v>
      </c>
      <c r="B17" s="255"/>
      <c r="C17" s="256"/>
      <c r="D17" s="252" t="s">
        <v>195</v>
      </c>
      <c r="E17" s="253"/>
      <c r="F17" s="52">
        <f>'3.예산총괄표'!E19</f>
        <v>5000000</v>
      </c>
      <c r="G17" s="161">
        <f t="shared" si="0"/>
        <v>4.4642857142857144E-2</v>
      </c>
      <c r="H17" s="64"/>
      <c r="I17" s="62"/>
      <c r="J17" s="62"/>
      <c r="K17" s="62"/>
      <c r="L17" s="63"/>
    </row>
    <row r="18" spans="1:12" ht="20.100000000000001" customHeight="1" x14ac:dyDescent="0.3">
      <c r="A18" s="257"/>
      <c r="B18" s="258"/>
      <c r="C18" s="259"/>
      <c r="D18" s="252" t="s">
        <v>99</v>
      </c>
      <c r="E18" s="253"/>
      <c r="F18" s="52">
        <f>'3.예산총괄표'!E20</f>
        <v>0</v>
      </c>
      <c r="G18" s="161">
        <f t="shared" si="0"/>
        <v>0</v>
      </c>
      <c r="H18" s="64"/>
      <c r="I18" s="62"/>
      <c r="J18" s="63"/>
      <c r="K18" s="63"/>
      <c r="L18" s="19"/>
    </row>
    <row r="19" spans="1:12" ht="20.100000000000001" customHeight="1" x14ac:dyDescent="0.3">
      <c r="A19" s="249" t="s">
        <v>180</v>
      </c>
      <c r="B19" s="250"/>
      <c r="C19" s="251"/>
      <c r="D19" s="252" t="s">
        <v>21</v>
      </c>
      <c r="E19" s="253"/>
      <c r="F19" s="52">
        <f>'3.예산총괄표'!E21</f>
        <v>7000000</v>
      </c>
      <c r="G19" s="161">
        <f t="shared" si="0"/>
        <v>6.25E-2</v>
      </c>
      <c r="H19" s="64"/>
      <c r="I19" s="62"/>
      <c r="J19" s="19"/>
      <c r="K19" s="19"/>
      <c r="L19" s="19"/>
    </row>
    <row r="20" spans="1:12" ht="20.100000000000001" customHeight="1" x14ac:dyDescent="0.3">
      <c r="A20" s="274" t="s">
        <v>66</v>
      </c>
      <c r="B20" s="261"/>
      <c r="C20" s="261"/>
      <c r="D20" s="261"/>
      <c r="E20" s="262"/>
      <c r="F20" s="5">
        <f>SUM(F14:F19)</f>
        <v>112000000</v>
      </c>
      <c r="G20" s="166">
        <f t="shared" si="0"/>
        <v>1</v>
      </c>
      <c r="H20" s="64"/>
      <c r="I20" s="62"/>
      <c r="J20" s="36"/>
      <c r="K20" s="36"/>
      <c r="L20" s="36"/>
    </row>
    <row r="21" spans="1:12" ht="20.100000000000001" customHeight="1" x14ac:dyDescent="0.3">
      <c r="A21" s="263" t="s">
        <v>86</v>
      </c>
      <c r="B21" s="264"/>
      <c r="C21" s="191"/>
      <c r="D21" s="263" t="s">
        <v>125</v>
      </c>
      <c r="E21" s="264"/>
      <c r="F21" s="265"/>
      <c r="G21" s="167">
        <f>'3.예산총괄표'!E23</f>
        <v>0.107</v>
      </c>
      <c r="H21" s="64"/>
      <c r="I21" s="62"/>
      <c r="J21" s="19"/>
      <c r="K21" s="19"/>
      <c r="L21" s="19"/>
    </row>
    <row r="22" spans="1:12" ht="20.100000000000001" customHeight="1" x14ac:dyDescent="0.3">
      <c r="A22" s="137"/>
      <c r="B22" s="27"/>
      <c r="C22" s="27"/>
      <c r="D22" s="111"/>
      <c r="E22" s="111"/>
      <c r="F22" s="111"/>
      <c r="G22" s="112"/>
      <c r="H22" s="64"/>
      <c r="I22" s="62"/>
      <c r="J22" s="19"/>
      <c r="K22" s="19"/>
      <c r="L22" s="19"/>
    </row>
    <row r="23" spans="1:12" ht="20.100000000000001" customHeight="1" x14ac:dyDescent="0.3">
      <c r="A23" s="137"/>
      <c r="B23" s="8"/>
      <c r="C23" s="8"/>
      <c r="D23" s="8"/>
      <c r="E23" s="8"/>
      <c r="F23" s="8"/>
      <c r="G23" s="8"/>
      <c r="H23" s="7"/>
      <c r="I23" s="63"/>
      <c r="J23" s="19"/>
      <c r="K23" s="19"/>
      <c r="L23" s="19"/>
    </row>
    <row r="24" spans="1:12" ht="20.100000000000001" customHeight="1" x14ac:dyDescent="0.3">
      <c r="E24" s="25"/>
      <c r="F24" s="47" t="s">
        <v>187</v>
      </c>
      <c r="G24" s="47" t="s">
        <v>199</v>
      </c>
      <c r="H24" s="47" t="s">
        <v>74</v>
      </c>
    </row>
    <row r="25" spans="1:12" ht="20.100000000000001" customHeight="1" x14ac:dyDescent="0.3">
      <c r="A25" s="156" t="s">
        <v>197</v>
      </c>
      <c r="B25" s="172">
        <f>H25</f>
        <v>112000000</v>
      </c>
      <c r="C25" s="197"/>
      <c r="D25" s="171" t="s">
        <v>164</v>
      </c>
      <c r="F25" s="222">
        <f t="shared" ref="F25:G25" si="1">SUBTOTAL(9,F28:F127)</f>
        <v>100000000</v>
      </c>
      <c r="G25" s="59">
        <f t="shared" si="1"/>
        <v>12000000</v>
      </c>
      <c r="H25" s="59">
        <f>SUBTOTAL(9,H28:H127)</f>
        <v>112000000</v>
      </c>
    </row>
    <row r="26" spans="1:12" ht="20.100000000000001" customHeight="1" x14ac:dyDescent="0.3">
      <c r="A26" s="266" t="s">
        <v>49</v>
      </c>
      <c r="B26" s="267"/>
      <c r="C26" s="268"/>
      <c r="D26" s="269" t="s">
        <v>34</v>
      </c>
      <c r="E26" s="270"/>
      <c r="F26" s="271" t="s">
        <v>106</v>
      </c>
      <c r="G26" s="272"/>
      <c r="H26" s="273"/>
    </row>
    <row r="27" spans="1:12" ht="20.100000000000001" customHeight="1" x14ac:dyDescent="0.3">
      <c r="A27" s="160" t="s">
        <v>43</v>
      </c>
      <c r="B27" s="65" t="s">
        <v>50</v>
      </c>
      <c r="C27" s="192" t="s">
        <v>95</v>
      </c>
      <c r="D27" s="120" t="s">
        <v>81</v>
      </c>
      <c r="E27" s="120" t="s">
        <v>101</v>
      </c>
      <c r="F27" s="121" t="s">
        <v>103</v>
      </c>
      <c r="G27" s="121" t="s">
        <v>108</v>
      </c>
      <c r="H27" s="122" t="s">
        <v>36</v>
      </c>
    </row>
    <row r="28" spans="1:12" ht="20.100000000000001" customHeight="1" x14ac:dyDescent="0.3">
      <c r="A28" s="126">
        <v>1</v>
      </c>
      <c r="B28" s="206" t="s">
        <v>93</v>
      </c>
      <c r="C28" s="207" t="s">
        <v>189</v>
      </c>
      <c r="D28" s="208" t="s">
        <v>88</v>
      </c>
      <c r="E28" s="209" t="s">
        <v>135</v>
      </c>
      <c r="F28" s="173">
        <v>500000</v>
      </c>
      <c r="G28" s="174"/>
      <c r="H28" s="68">
        <f>표7_4523[[#This Row],[자기부담금]]+표7_4523[[#This Row],[국고보조금]]</f>
        <v>500000</v>
      </c>
      <c r="J28" s="171" t="s">
        <v>26</v>
      </c>
    </row>
    <row r="29" spans="1:12" ht="20.100000000000001" customHeight="1" x14ac:dyDescent="0.3">
      <c r="A29" s="126">
        <v>2</v>
      </c>
      <c r="B29" s="206" t="s">
        <v>93</v>
      </c>
      <c r="C29" s="210" t="s">
        <v>189</v>
      </c>
      <c r="D29" s="211" t="s">
        <v>100</v>
      </c>
      <c r="E29" s="212" t="s">
        <v>151</v>
      </c>
      <c r="F29" s="175">
        <v>500000</v>
      </c>
      <c r="G29" s="175"/>
      <c r="H29" s="68">
        <f>표7_4523[[#This Row],[자기부담금]]+표7_4523[[#This Row],[국고보조금]]</f>
        <v>500000</v>
      </c>
      <c r="J29" s="171"/>
    </row>
    <row r="30" spans="1:12" ht="20.100000000000001" customHeight="1" x14ac:dyDescent="0.3">
      <c r="A30" s="126">
        <v>3</v>
      </c>
      <c r="B30" s="33" t="s">
        <v>93</v>
      </c>
      <c r="C30" s="213" t="s">
        <v>189</v>
      </c>
      <c r="D30" s="214" t="s">
        <v>70</v>
      </c>
      <c r="E30" s="215" t="s">
        <v>24</v>
      </c>
      <c r="F30" s="176">
        <v>900000</v>
      </c>
      <c r="G30" s="177"/>
      <c r="H30" s="70">
        <f>표7_4523[[#This Row],[자기부담금]]+표7_4523[[#This Row],[국고보조금]]</f>
        <v>900000</v>
      </c>
    </row>
    <row r="31" spans="1:12" ht="20.100000000000001" customHeight="1" x14ac:dyDescent="0.3">
      <c r="A31" s="126">
        <v>4</v>
      </c>
      <c r="B31" s="82" t="s">
        <v>76</v>
      </c>
      <c r="C31" s="193" t="s">
        <v>189</v>
      </c>
      <c r="D31" s="83" t="s">
        <v>85</v>
      </c>
      <c r="E31" s="84" t="s">
        <v>133</v>
      </c>
      <c r="F31" s="178">
        <v>23000000</v>
      </c>
      <c r="G31" s="179">
        <v>1000000</v>
      </c>
      <c r="H31" s="68">
        <f>표7_4523[[#This Row],[자기부담금]]+표7_4523[[#This Row],[국고보조금]]</f>
        <v>24000000</v>
      </c>
    </row>
    <row r="32" spans="1:12" ht="20.100000000000001" customHeight="1" x14ac:dyDescent="0.3">
      <c r="A32" s="126">
        <v>5</v>
      </c>
      <c r="B32" s="82" t="s">
        <v>76</v>
      </c>
      <c r="C32" s="194" t="s">
        <v>189</v>
      </c>
      <c r="D32" s="113" t="s">
        <v>88</v>
      </c>
      <c r="E32" s="115" t="s">
        <v>191</v>
      </c>
      <c r="F32" s="173">
        <v>1000000</v>
      </c>
      <c r="G32" s="174">
        <v>1000000</v>
      </c>
      <c r="H32" s="68">
        <f>표7_4523[[#This Row],[자기부담금]]+표7_4523[[#This Row],[국고보조금]]</f>
        <v>2000000</v>
      </c>
    </row>
    <row r="33" spans="1:19" ht="20.100000000000001" customHeight="1" x14ac:dyDescent="0.3">
      <c r="A33" s="126">
        <v>6</v>
      </c>
      <c r="B33" s="82" t="s">
        <v>76</v>
      </c>
      <c r="C33" s="193" t="s">
        <v>189</v>
      </c>
      <c r="D33" s="83" t="s">
        <v>77</v>
      </c>
      <c r="E33" s="84" t="s">
        <v>116</v>
      </c>
      <c r="F33" s="178">
        <v>5000000</v>
      </c>
      <c r="G33" s="179"/>
      <c r="H33" s="68">
        <f>표7_4523[[#This Row],[자기부담금]]+표7_4523[[#This Row],[국고보조금]]</f>
        <v>5000000</v>
      </c>
    </row>
    <row r="34" spans="1:19" ht="20.100000000000001" customHeight="1" x14ac:dyDescent="0.3">
      <c r="A34" s="126">
        <v>7</v>
      </c>
      <c r="B34" s="82" t="s">
        <v>76</v>
      </c>
      <c r="C34" s="82" t="s">
        <v>1</v>
      </c>
      <c r="D34" s="46" t="s">
        <v>88</v>
      </c>
      <c r="E34" s="115" t="s">
        <v>191</v>
      </c>
      <c r="F34" s="173">
        <v>500000</v>
      </c>
      <c r="G34" s="174"/>
      <c r="H34" s="68">
        <f>표7_4523[[#This Row],[자기부담금]]+표7_4523[[#This Row],[국고보조금]]</f>
        <v>500000</v>
      </c>
    </row>
    <row r="35" spans="1:19" ht="20.100000000000001" customHeight="1" x14ac:dyDescent="0.3">
      <c r="A35" s="126">
        <v>8</v>
      </c>
      <c r="B35" s="82" t="s">
        <v>93</v>
      </c>
      <c r="C35" s="82" t="s">
        <v>1</v>
      </c>
      <c r="D35" s="118" t="s">
        <v>79</v>
      </c>
      <c r="E35" s="115" t="s">
        <v>150</v>
      </c>
      <c r="F35" s="180">
        <v>500000</v>
      </c>
      <c r="G35" s="181"/>
      <c r="H35" s="68">
        <f>표7_4523[[#This Row],[자기부담금]]+표7_4523[[#This Row],[국고보조금]]</f>
        <v>500000</v>
      </c>
    </row>
    <row r="36" spans="1:19" ht="20.100000000000001" customHeight="1" x14ac:dyDescent="0.3">
      <c r="A36" s="126">
        <v>9</v>
      </c>
      <c r="B36" s="82" t="s">
        <v>93</v>
      </c>
      <c r="C36" s="82" t="s">
        <v>91</v>
      </c>
      <c r="D36" s="86" t="s">
        <v>70</v>
      </c>
      <c r="E36" s="85" t="s">
        <v>144</v>
      </c>
      <c r="F36" s="175">
        <v>5000000</v>
      </c>
      <c r="G36" s="182"/>
      <c r="H36" s="69">
        <f>표7_4523[[#This Row],[자기부담금]]+표7_4523[[#This Row],[국고보조금]]</f>
        <v>5000000</v>
      </c>
      <c r="I36" s="66"/>
    </row>
    <row r="37" spans="1:19" ht="20.100000000000001" customHeight="1" x14ac:dyDescent="0.3">
      <c r="A37" s="126">
        <v>10</v>
      </c>
      <c r="B37" s="82" t="s">
        <v>93</v>
      </c>
      <c r="C37" s="82" t="s">
        <v>91</v>
      </c>
      <c r="D37" s="86" t="s">
        <v>70</v>
      </c>
      <c r="E37" s="85" t="s">
        <v>127</v>
      </c>
      <c r="F37" s="175">
        <v>9000000</v>
      </c>
      <c r="G37" s="182"/>
      <c r="H37" s="69">
        <f>표7_4523[[#This Row],[자기부담금]]+표7_4523[[#This Row],[국고보조금]]</f>
        <v>9000000</v>
      </c>
      <c r="I37" s="66"/>
    </row>
    <row r="38" spans="1:19" ht="20.100000000000001" customHeight="1" x14ac:dyDescent="0.3">
      <c r="A38" s="126">
        <v>11</v>
      </c>
      <c r="B38" s="82" t="s">
        <v>93</v>
      </c>
      <c r="C38" s="82" t="s">
        <v>91</v>
      </c>
      <c r="D38" s="87" t="s">
        <v>70</v>
      </c>
      <c r="E38" s="85" t="s">
        <v>126</v>
      </c>
      <c r="F38" s="175">
        <v>1000000</v>
      </c>
      <c r="G38" s="182"/>
      <c r="H38" s="70">
        <f>표7_4523[[#This Row],[자기부담금]]+표7_4523[[#This Row],[국고보조금]]</f>
        <v>1000000</v>
      </c>
      <c r="I38" s="66"/>
    </row>
    <row r="39" spans="1:19" ht="20.100000000000001" customHeight="1" x14ac:dyDescent="0.3">
      <c r="A39" s="126">
        <v>12</v>
      </c>
      <c r="B39" s="82" t="s">
        <v>93</v>
      </c>
      <c r="C39" s="82" t="s">
        <v>91</v>
      </c>
      <c r="D39" s="87" t="s">
        <v>70</v>
      </c>
      <c r="E39" s="85" t="s">
        <v>121</v>
      </c>
      <c r="F39" s="175">
        <v>3000000</v>
      </c>
      <c r="G39" s="182"/>
      <c r="H39" s="70">
        <f>표7_4523[[#This Row],[자기부담금]]+표7_4523[[#This Row],[국고보조금]]</f>
        <v>3000000</v>
      </c>
      <c r="I39" s="66"/>
    </row>
    <row r="40" spans="1:19" ht="20.100000000000001" customHeight="1" x14ac:dyDescent="0.3">
      <c r="A40" s="126">
        <v>13</v>
      </c>
      <c r="B40" s="82" t="s">
        <v>93</v>
      </c>
      <c r="C40" s="82" t="s">
        <v>91</v>
      </c>
      <c r="D40" s="87" t="s">
        <v>70</v>
      </c>
      <c r="E40" s="85" t="s">
        <v>119</v>
      </c>
      <c r="F40" s="175">
        <v>2000000</v>
      </c>
      <c r="G40" s="182"/>
      <c r="H40" s="70">
        <f>표7_4523[[#This Row],[자기부담금]]+표7_4523[[#This Row],[국고보조금]]</f>
        <v>2000000</v>
      </c>
      <c r="I40" s="66"/>
    </row>
    <row r="41" spans="1:19" s="2" customFormat="1" ht="20.100000000000001" customHeight="1" x14ac:dyDescent="0.3">
      <c r="A41" s="126">
        <v>14</v>
      </c>
      <c r="B41" s="57" t="s">
        <v>93</v>
      </c>
      <c r="C41" s="82" t="s">
        <v>73</v>
      </c>
      <c r="D41" s="58" t="s">
        <v>70</v>
      </c>
      <c r="E41" s="88" t="s">
        <v>128</v>
      </c>
      <c r="F41" s="183">
        <v>10000000</v>
      </c>
      <c r="G41" s="184"/>
      <c r="H41" s="71">
        <f>표7_4523[[#This Row],[자기부담금]]+표7_4523[[#This Row],[국고보조금]]</f>
        <v>10000000</v>
      </c>
      <c r="O41"/>
      <c r="P41"/>
      <c r="Q41"/>
      <c r="R41"/>
      <c r="S41"/>
    </row>
    <row r="42" spans="1:19" s="2" customFormat="1" ht="20.100000000000001" customHeight="1" x14ac:dyDescent="0.3">
      <c r="A42" s="126">
        <v>15</v>
      </c>
      <c r="B42" s="57" t="s">
        <v>93</v>
      </c>
      <c r="C42" s="82" t="s">
        <v>73</v>
      </c>
      <c r="D42" s="58" t="s">
        <v>70</v>
      </c>
      <c r="E42" s="88" t="s">
        <v>117</v>
      </c>
      <c r="F42" s="183">
        <v>10000000</v>
      </c>
      <c r="G42" s="184"/>
      <c r="H42" s="71">
        <f>표7_4523[[#This Row],[자기부담금]]+표7_4523[[#This Row],[국고보조금]]</f>
        <v>10000000</v>
      </c>
      <c r="O42"/>
      <c r="P42"/>
      <c r="Q42"/>
      <c r="R42"/>
      <c r="S42"/>
    </row>
    <row r="43" spans="1:19" s="2" customFormat="1" ht="20.100000000000001" customHeight="1" x14ac:dyDescent="0.3">
      <c r="A43" s="126">
        <v>16</v>
      </c>
      <c r="B43" s="57" t="s">
        <v>93</v>
      </c>
      <c r="C43" s="82" t="s">
        <v>73</v>
      </c>
      <c r="D43" s="58" t="s">
        <v>70</v>
      </c>
      <c r="E43" s="88" t="s">
        <v>122</v>
      </c>
      <c r="F43" s="183">
        <v>10000000</v>
      </c>
      <c r="G43" s="184"/>
      <c r="H43" s="71">
        <f>표7_4523[[#This Row],[자기부담금]]+표7_4523[[#This Row],[국고보조금]]</f>
        <v>10000000</v>
      </c>
      <c r="O43"/>
      <c r="P43"/>
      <c r="Q43"/>
      <c r="R43"/>
      <c r="S43"/>
    </row>
    <row r="44" spans="1:19" s="2" customFormat="1" ht="20.100000000000001" customHeight="1" x14ac:dyDescent="0.3">
      <c r="A44" s="126">
        <v>17</v>
      </c>
      <c r="B44" s="57" t="s">
        <v>93</v>
      </c>
      <c r="C44" s="193" t="s">
        <v>73</v>
      </c>
      <c r="D44" s="58" t="s">
        <v>70</v>
      </c>
      <c r="E44" s="88" t="s">
        <v>146</v>
      </c>
      <c r="F44" s="183">
        <v>8000000</v>
      </c>
      <c r="G44" s="184"/>
      <c r="H44" s="71">
        <f>표7_4523[[#This Row],[자기부담금]]+표7_4523[[#This Row],[국고보조금]]</f>
        <v>8000000</v>
      </c>
      <c r="O44"/>
      <c r="P44"/>
      <c r="Q44"/>
      <c r="R44"/>
      <c r="S44"/>
    </row>
    <row r="45" spans="1:19" s="2" customFormat="1" ht="20.100000000000001" customHeight="1" x14ac:dyDescent="0.3">
      <c r="A45" s="126">
        <v>18</v>
      </c>
      <c r="B45" s="57" t="s">
        <v>93</v>
      </c>
      <c r="C45" s="193" t="s">
        <v>0</v>
      </c>
      <c r="D45" s="116" t="s">
        <v>70</v>
      </c>
      <c r="E45" s="117" t="s">
        <v>123</v>
      </c>
      <c r="F45" s="176">
        <v>5500000</v>
      </c>
      <c r="G45" s="177">
        <v>5000000</v>
      </c>
      <c r="H45" s="71">
        <f>표7_4523[[#This Row],[자기부담금]]+표7_4523[[#This Row],[국고보조금]]</f>
        <v>10500000</v>
      </c>
      <c r="O45"/>
      <c r="P45"/>
      <c r="Q45"/>
      <c r="R45"/>
      <c r="S45"/>
    </row>
    <row r="46" spans="1:19" s="2" customFormat="1" ht="20.100000000000001" customHeight="1" x14ac:dyDescent="0.3">
      <c r="A46" s="126">
        <v>19</v>
      </c>
      <c r="B46" s="57" t="s">
        <v>93</v>
      </c>
      <c r="C46" s="193" t="s">
        <v>0</v>
      </c>
      <c r="D46" s="90" t="s">
        <v>44</v>
      </c>
      <c r="E46" s="89" t="s">
        <v>207</v>
      </c>
      <c r="F46" s="183"/>
      <c r="G46" s="184">
        <v>2000000</v>
      </c>
      <c r="H46" s="71">
        <f>표7_4523[[#This Row],[자기부담금]]+표7_4523[[#This Row],[국고보조금]]</f>
        <v>2000000</v>
      </c>
      <c r="O46"/>
      <c r="P46"/>
      <c r="Q46"/>
      <c r="R46"/>
      <c r="S46"/>
    </row>
    <row r="47" spans="1:19" s="2" customFormat="1" ht="20.100000000000001" customHeight="1" x14ac:dyDescent="0.3">
      <c r="A47" s="126">
        <v>20</v>
      </c>
      <c r="B47" s="57" t="s">
        <v>93</v>
      </c>
      <c r="C47" s="193" t="s">
        <v>0</v>
      </c>
      <c r="D47" s="119" t="s">
        <v>44</v>
      </c>
      <c r="E47" s="114" t="s">
        <v>115</v>
      </c>
      <c r="F47" s="176"/>
      <c r="G47" s="177">
        <v>3000000</v>
      </c>
      <c r="H47" s="71">
        <f>표7_4523[[#This Row],[자기부담금]]+표7_4523[[#This Row],[국고보조금]]</f>
        <v>3000000</v>
      </c>
      <c r="O47"/>
      <c r="P47"/>
      <c r="Q47"/>
      <c r="R47"/>
      <c r="S47"/>
    </row>
    <row r="48" spans="1:19" s="2" customFormat="1" ht="20.100000000000001" customHeight="1" x14ac:dyDescent="0.3">
      <c r="A48" s="126">
        <v>21</v>
      </c>
      <c r="B48" s="57" t="s">
        <v>93</v>
      </c>
      <c r="C48" s="193" t="s">
        <v>0</v>
      </c>
      <c r="D48" s="113" t="s">
        <v>80</v>
      </c>
      <c r="E48" s="114" t="s">
        <v>145</v>
      </c>
      <c r="F48" s="176">
        <v>3000000</v>
      </c>
      <c r="G48" s="177"/>
      <c r="H48" s="71">
        <f>표7_4523[[#This Row],[자기부담금]]+표7_4523[[#This Row],[국고보조금]]</f>
        <v>3000000</v>
      </c>
      <c r="O48"/>
      <c r="P48"/>
      <c r="Q48"/>
      <c r="R48"/>
      <c r="S48"/>
    </row>
    <row r="49" spans="1:19" s="2" customFormat="1" ht="20.100000000000001" customHeight="1" x14ac:dyDescent="0.3">
      <c r="A49" s="126">
        <v>22</v>
      </c>
      <c r="B49" s="57" t="s">
        <v>76</v>
      </c>
      <c r="C49" s="193" t="s">
        <v>0</v>
      </c>
      <c r="D49" s="113" t="s">
        <v>44</v>
      </c>
      <c r="E49" s="114" t="s">
        <v>132</v>
      </c>
      <c r="F49" s="176">
        <v>400000</v>
      </c>
      <c r="G49" s="177"/>
      <c r="H49" s="71">
        <f>표7_4523[[#This Row],[자기부담금]]+표7_4523[[#This Row],[국고보조금]]</f>
        <v>400000</v>
      </c>
      <c r="O49"/>
      <c r="P49"/>
      <c r="Q49"/>
      <c r="R49"/>
      <c r="S49"/>
    </row>
    <row r="50" spans="1:19" s="2" customFormat="1" ht="20.100000000000001" customHeight="1" x14ac:dyDescent="0.3">
      <c r="A50" s="126">
        <v>23</v>
      </c>
      <c r="B50" s="57" t="s">
        <v>93</v>
      </c>
      <c r="C50" s="193" t="s">
        <v>0</v>
      </c>
      <c r="D50" s="113" t="s">
        <v>96</v>
      </c>
      <c r="E50" s="114" t="s">
        <v>134</v>
      </c>
      <c r="F50" s="176">
        <v>1200000</v>
      </c>
      <c r="G50" s="177"/>
      <c r="H50" s="71">
        <f>표7_4523[[#This Row],[자기부담금]]+표7_4523[[#This Row],[국고보조금]]</f>
        <v>1200000</v>
      </c>
      <c r="O50"/>
      <c r="P50"/>
      <c r="Q50"/>
      <c r="R50"/>
      <c r="S50"/>
    </row>
    <row r="51" spans="1:19" s="2" customFormat="1" ht="20.100000000000001" customHeight="1" x14ac:dyDescent="0.3">
      <c r="A51" s="126">
        <v>24</v>
      </c>
      <c r="B51" s="57"/>
      <c r="C51" s="195"/>
      <c r="D51" s="55"/>
      <c r="E51" s="88"/>
      <c r="F51" s="183"/>
      <c r="G51" s="184"/>
      <c r="H51" s="71">
        <f>표7_4523[[#This Row],[자기부담금]]+표7_4523[[#This Row],[국고보조금]]</f>
        <v>0</v>
      </c>
      <c r="O51"/>
      <c r="P51"/>
      <c r="Q51"/>
      <c r="R51"/>
      <c r="S51"/>
    </row>
    <row r="52" spans="1:19" s="2" customFormat="1" ht="20.100000000000001" customHeight="1" x14ac:dyDescent="0.3">
      <c r="A52" s="126">
        <v>25</v>
      </c>
      <c r="B52" s="57"/>
      <c r="C52" s="195"/>
      <c r="D52" s="55"/>
      <c r="E52" s="88"/>
      <c r="F52" s="183"/>
      <c r="G52" s="184"/>
      <c r="H52" s="71">
        <f>표7_4523[[#This Row],[자기부담금]]+표7_4523[[#This Row],[국고보조금]]</f>
        <v>0</v>
      </c>
      <c r="O52"/>
      <c r="P52"/>
      <c r="Q52"/>
      <c r="R52"/>
      <c r="S52"/>
    </row>
    <row r="53" spans="1:19" s="2" customFormat="1" ht="20.100000000000001" customHeight="1" x14ac:dyDescent="0.3">
      <c r="A53" s="126">
        <v>26</v>
      </c>
      <c r="B53" s="57"/>
      <c r="C53" s="195"/>
      <c r="D53" s="55"/>
      <c r="E53" s="88"/>
      <c r="F53" s="183"/>
      <c r="G53" s="184"/>
      <c r="H53" s="71">
        <f>표7_4523[[#This Row],[자기부담금]]+표7_4523[[#This Row],[국고보조금]]</f>
        <v>0</v>
      </c>
      <c r="O53"/>
      <c r="P53"/>
      <c r="Q53"/>
      <c r="R53"/>
      <c r="S53"/>
    </row>
    <row r="54" spans="1:19" s="2" customFormat="1" ht="20.100000000000001" customHeight="1" x14ac:dyDescent="0.3">
      <c r="A54" s="126">
        <v>27</v>
      </c>
      <c r="B54" s="57"/>
      <c r="C54" s="195"/>
      <c r="D54" s="55"/>
      <c r="E54" s="88"/>
      <c r="F54" s="183"/>
      <c r="G54" s="184"/>
      <c r="H54" s="71">
        <f>표7_4523[[#This Row],[자기부담금]]+표7_4523[[#This Row],[국고보조금]]</f>
        <v>0</v>
      </c>
      <c r="O54"/>
      <c r="P54"/>
      <c r="Q54"/>
      <c r="R54"/>
      <c r="S54"/>
    </row>
    <row r="55" spans="1:19" s="2" customFormat="1" ht="20.100000000000001" customHeight="1" x14ac:dyDescent="0.3">
      <c r="A55" s="126">
        <v>28</v>
      </c>
      <c r="B55" s="57"/>
      <c r="C55" s="195"/>
      <c r="D55" s="55"/>
      <c r="E55" s="88"/>
      <c r="F55" s="183"/>
      <c r="G55" s="184"/>
      <c r="H55" s="71">
        <f>표7_4523[[#This Row],[자기부담금]]+표7_4523[[#This Row],[국고보조금]]</f>
        <v>0</v>
      </c>
      <c r="O55"/>
      <c r="P55"/>
      <c r="Q55"/>
      <c r="R55"/>
      <c r="S55"/>
    </row>
    <row r="56" spans="1:19" s="2" customFormat="1" ht="20.100000000000001" customHeight="1" x14ac:dyDescent="0.3">
      <c r="A56" s="126">
        <v>29</v>
      </c>
      <c r="B56" s="57"/>
      <c r="C56" s="195"/>
      <c r="D56" s="55"/>
      <c r="E56" s="88"/>
      <c r="F56" s="183"/>
      <c r="G56" s="184"/>
      <c r="H56" s="71">
        <f>표7_4523[[#This Row],[자기부담금]]+표7_4523[[#This Row],[국고보조금]]</f>
        <v>0</v>
      </c>
      <c r="O56"/>
      <c r="P56"/>
      <c r="Q56"/>
      <c r="R56"/>
      <c r="S56"/>
    </row>
    <row r="57" spans="1:19" s="2" customFormat="1" ht="20.100000000000001" customHeight="1" x14ac:dyDescent="0.3">
      <c r="A57" s="126">
        <v>30</v>
      </c>
      <c r="B57" s="57"/>
      <c r="C57" s="195"/>
      <c r="D57" s="55"/>
      <c r="E57" s="88"/>
      <c r="F57" s="183"/>
      <c r="G57" s="184"/>
      <c r="H57" s="71">
        <f>표7_4523[[#This Row],[자기부담금]]+표7_4523[[#This Row],[국고보조금]]</f>
        <v>0</v>
      </c>
      <c r="O57"/>
      <c r="P57"/>
      <c r="Q57"/>
      <c r="R57"/>
      <c r="S57"/>
    </row>
    <row r="58" spans="1:19" s="2" customFormat="1" ht="20.100000000000001" customHeight="1" x14ac:dyDescent="0.3">
      <c r="A58" s="126">
        <v>31</v>
      </c>
      <c r="B58" s="57"/>
      <c r="C58" s="195"/>
      <c r="D58" s="55"/>
      <c r="E58" s="88"/>
      <c r="F58" s="183"/>
      <c r="G58" s="184"/>
      <c r="H58" s="71">
        <f>표7_4523[[#This Row],[자기부담금]]+표7_4523[[#This Row],[국고보조금]]</f>
        <v>0</v>
      </c>
      <c r="O58"/>
      <c r="P58"/>
      <c r="Q58"/>
      <c r="R58"/>
      <c r="S58"/>
    </row>
    <row r="59" spans="1:19" s="2" customFormat="1" ht="20.100000000000001" customHeight="1" x14ac:dyDescent="0.3">
      <c r="A59" s="126">
        <v>32</v>
      </c>
      <c r="B59" s="57"/>
      <c r="C59" s="195"/>
      <c r="D59" s="55"/>
      <c r="E59" s="88"/>
      <c r="F59" s="183"/>
      <c r="G59" s="184"/>
      <c r="H59" s="71">
        <f>표7_4523[[#This Row],[자기부담금]]+표7_4523[[#This Row],[국고보조금]]</f>
        <v>0</v>
      </c>
      <c r="O59"/>
      <c r="P59"/>
      <c r="Q59"/>
      <c r="R59"/>
      <c r="S59"/>
    </row>
    <row r="60" spans="1:19" s="2" customFormat="1" ht="20.100000000000001" customHeight="1" x14ac:dyDescent="0.3">
      <c r="A60" s="126">
        <v>33</v>
      </c>
      <c r="B60" s="57"/>
      <c r="C60" s="195"/>
      <c r="D60" s="55"/>
      <c r="E60" s="88"/>
      <c r="F60" s="183"/>
      <c r="G60" s="184"/>
      <c r="H60" s="71">
        <f>표7_4523[[#This Row],[자기부담금]]+표7_4523[[#This Row],[국고보조금]]</f>
        <v>0</v>
      </c>
      <c r="O60"/>
      <c r="P60"/>
      <c r="Q60"/>
      <c r="R60"/>
      <c r="S60"/>
    </row>
    <row r="61" spans="1:19" s="2" customFormat="1" ht="20.100000000000001" customHeight="1" x14ac:dyDescent="0.3">
      <c r="A61" s="126">
        <v>34</v>
      </c>
      <c r="B61" s="57"/>
      <c r="C61" s="195"/>
      <c r="D61" s="55"/>
      <c r="E61" s="88"/>
      <c r="F61" s="183"/>
      <c r="G61" s="184"/>
      <c r="H61" s="71">
        <f>표7_4523[[#This Row],[자기부담금]]+표7_4523[[#This Row],[국고보조금]]</f>
        <v>0</v>
      </c>
      <c r="O61"/>
      <c r="P61"/>
      <c r="Q61"/>
      <c r="R61"/>
      <c r="S61"/>
    </row>
    <row r="62" spans="1:19" s="2" customFormat="1" ht="20.100000000000001" customHeight="1" x14ac:dyDescent="0.3">
      <c r="A62" s="126">
        <v>35</v>
      </c>
      <c r="B62" s="57"/>
      <c r="C62" s="195"/>
      <c r="D62" s="55"/>
      <c r="E62" s="88"/>
      <c r="F62" s="183"/>
      <c r="G62" s="184"/>
      <c r="H62" s="71">
        <f>표7_4523[[#This Row],[자기부담금]]+표7_4523[[#This Row],[국고보조금]]</f>
        <v>0</v>
      </c>
      <c r="O62"/>
      <c r="P62"/>
      <c r="Q62"/>
      <c r="R62"/>
      <c r="S62"/>
    </row>
    <row r="63" spans="1:19" s="2" customFormat="1" ht="20.100000000000001" customHeight="1" x14ac:dyDescent="0.3">
      <c r="A63" s="126">
        <v>36</v>
      </c>
      <c r="B63" s="57"/>
      <c r="C63" s="195"/>
      <c r="D63" s="55"/>
      <c r="E63" s="88"/>
      <c r="F63" s="183"/>
      <c r="G63" s="184"/>
      <c r="H63" s="71">
        <f>표7_4523[[#This Row],[자기부담금]]+표7_4523[[#This Row],[국고보조금]]</f>
        <v>0</v>
      </c>
      <c r="O63"/>
      <c r="P63"/>
      <c r="Q63"/>
      <c r="R63"/>
      <c r="S63"/>
    </row>
    <row r="64" spans="1:19" s="2" customFormat="1" ht="20.100000000000001" customHeight="1" x14ac:dyDescent="0.3">
      <c r="A64" s="126">
        <v>37</v>
      </c>
      <c r="B64" s="57"/>
      <c r="C64" s="195"/>
      <c r="D64" s="55"/>
      <c r="E64" s="88"/>
      <c r="F64" s="183"/>
      <c r="G64" s="184"/>
      <c r="H64" s="71">
        <f>표7_4523[[#This Row],[자기부담금]]+표7_4523[[#This Row],[국고보조금]]</f>
        <v>0</v>
      </c>
      <c r="O64"/>
      <c r="P64"/>
      <c r="Q64"/>
      <c r="R64"/>
      <c r="S64"/>
    </row>
    <row r="65" spans="1:19" s="2" customFormat="1" ht="20.100000000000001" customHeight="1" x14ac:dyDescent="0.3">
      <c r="A65" s="126">
        <v>38</v>
      </c>
      <c r="B65" s="57"/>
      <c r="C65" s="195"/>
      <c r="D65" s="55"/>
      <c r="E65" s="88"/>
      <c r="F65" s="183"/>
      <c r="G65" s="184"/>
      <c r="H65" s="71">
        <f>표7_4523[[#This Row],[자기부담금]]+표7_4523[[#This Row],[국고보조금]]</f>
        <v>0</v>
      </c>
      <c r="O65"/>
      <c r="P65"/>
      <c r="Q65"/>
      <c r="R65"/>
      <c r="S65"/>
    </row>
    <row r="66" spans="1:19" s="2" customFormat="1" ht="20.100000000000001" customHeight="1" x14ac:dyDescent="0.3">
      <c r="A66" s="126">
        <v>39</v>
      </c>
      <c r="B66" s="57"/>
      <c r="C66" s="195"/>
      <c r="D66" s="55"/>
      <c r="E66" s="88"/>
      <c r="F66" s="183"/>
      <c r="G66" s="184"/>
      <c r="H66" s="71">
        <f>표7_4523[[#This Row],[자기부담금]]+표7_4523[[#This Row],[국고보조금]]</f>
        <v>0</v>
      </c>
      <c r="O66"/>
      <c r="P66"/>
      <c r="Q66"/>
      <c r="R66"/>
      <c r="S66"/>
    </row>
    <row r="67" spans="1:19" s="2" customFormat="1" ht="20.100000000000001" customHeight="1" x14ac:dyDescent="0.3">
      <c r="A67" s="126">
        <v>40</v>
      </c>
      <c r="B67" s="57"/>
      <c r="C67" s="195"/>
      <c r="D67" s="55"/>
      <c r="E67" s="88"/>
      <c r="F67" s="183"/>
      <c r="G67" s="184"/>
      <c r="H67" s="71">
        <f>표7_4523[[#This Row],[자기부담금]]+표7_4523[[#This Row],[국고보조금]]</f>
        <v>0</v>
      </c>
      <c r="O67"/>
      <c r="P67"/>
      <c r="Q67"/>
      <c r="R67"/>
      <c r="S67"/>
    </row>
    <row r="68" spans="1:19" s="2" customFormat="1" ht="20.100000000000001" customHeight="1" x14ac:dyDescent="0.3">
      <c r="A68" s="126">
        <v>41</v>
      </c>
      <c r="B68" s="57"/>
      <c r="C68" s="195"/>
      <c r="D68" s="55"/>
      <c r="E68" s="88"/>
      <c r="F68" s="183"/>
      <c r="G68" s="184"/>
      <c r="H68" s="71">
        <f>표7_4523[[#This Row],[자기부담금]]+표7_4523[[#This Row],[국고보조금]]</f>
        <v>0</v>
      </c>
      <c r="O68"/>
      <c r="P68"/>
      <c r="Q68"/>
      <c r="R68"/>
      <c r="S68"/>
    </row>
    <row r="69" spans="1:19" s="2" customFormat="1" ht="20.100000000000001" customHeight="1" x14ac:dyDescent="0.3">
      <c r="A69" s="126">
        <v>42</v>
      </c>
      <c r="B69" s="57"/>
      <c r="C69" s="195"/>
      <c r="D69" s="55"/>
      <c r="E69" s="88"/>
      <c r="F69" s="183"/>
      <c r="G69" s="184"/>
      <c r="H69" s="71">
        <f>표7_4523[[#This Row],[자기부담금]]+표7_4523[[#This Row],[국고보조금]]</f>
        <v>0</v>
      </c>
      <c r="O69"/>
      <c r="P69"/>
      <c r="Q69"/>
      <c r="R69"/>
      <c r="S69"/>
    </row>
    <row r="70" spans="1:19" s="2" customFormat="1" ht="20.100000000000001" customHeight="1" x14ac:dyDescent="0.3">
      <c r="A70" s="126">
        <v>43</v>
      </c>
      <c r="B70" s="57"/>
      <c r="C70" s="195"/>
      <c r="D70" s="55"/>
      <c r="E70" s="88"/>
      <c r="F70" s="183"/>
      <c r="G70" s="184"/>
      <c r="H70" s="71">
        <f>표7_4523[[#This Row],[자기부담금]]+표7_4523[[#This Row],[국고보조금]]</f>
        <v>0</v>
      </c>
      <c r="O70"/>
      <c r="P70"/>
      <c r="Q70"/>
      <c r="R70"/>
      <c r="S70"/>
    </row>
    <row r="71" spans="1:19" s="2" customFormat="1" ht="20.100000000000001" customHeight="1" x14ac:dyDescent="0.3">
      <c r="A71" s="126">
        <v>44</v>
      </c>
      <c r="B71" s="57"/>
      <c r="C71" s="195"/>
      <c r="D71" s="58"/>
      <c r="E71" s="88"/>
      <c r="F71" s="183"/>
      <c r="G71" s="184"/>
      <c r="H71" s="71">
        <f>표7_4523[[#This Row],[자기부담금]]+표7_4523[[#This Row],[국고보조금]]</f>
        <v>0</v>
      </c>
      <c r="O71"/>
      <c r="P71"/>
      <c r="Q71"/>
      <c r="R71"/>
      <c r="S71"/>
    </row>
    <row r="72" spans="1:19" s="2" customFormat="1" ht="20.100000000000001" customHeight="1" x14ac:dyDescent="0.3">
      <c r="A72" s="126">
        <v>45</v>
      </c>
      <c r="B72" s="33"/>
      <c r="C72" s="196"/>
      <c r="D72" s="55"/>
      <c r="E72" s="56"/>
      <c r="F72" s="185"/>
      <c r="G72" s="186"/>
      <c r="H72" s="71">
        <f>표7_4523[[#This Row],[자기부담금]]+표7_4523[[#This Row],[국고보조금]]</f>
        <v>0</v>
      </c>
      <c r="O72"/>
      <c r="P72"/>
      <c r="Q72"/>
      <c r="R72"/>
      <c r="S72"/>
    </row>
    <row r="73" spans="1:19" s="2" customFormat="1" ht="20.100000000000001" customHeight="1" x14ac:dyDescent="0.3">
      <c r="A73" s="126">
        <v>46</v>
      </c>
      <c r="B73" s="33"/>
      <c r="C73" s="196"/>
      <c r="D73" s="55"/>
      <c r="E73" s="56"/>
      <c r="F73" s="185"/>
      <c r="G73" s="186"/>
      <c r="H73" s="71">
        <f>표7_4523[[#This Row],[자기부담금]]+표7_4523[[#This Row],[국고보조금]]</f>
        <v>0</v>
      </c>
      <c r="O73"/>
      <c r="P73"/>
      <c r="Q73"/>
      <c r="R73"/>
      <c r="S73"/>
    </row>
    <row r="74" spans="1:19" s="2" customFormat="1" ht="20.100000000000001" customHeight="1" x14ac:dyDescent="0.3">
      <c r="A74" s="126">
        <v>47</v>
      </c>
      <c r="B74" s="33"/>
      <c r="C74" s="196"/>
      <c r="D74" s="55"/>
      <c r="E74" s="56"/>
      <c r="F74" s="185"/>
      <c r="G74" s="186"/>
      <c r="H74" s="71">
        <f>표7_4523[[#This Row],[자기부담금]]+표7_4523[[#This Row],[국고보조금]]</f>
        <v>0</v>
      </c>
      <c r="O74"/>
      <c r="P74"/>
      <c r="Q74"/>
      <c r="R74"/>
      <c r="S74"/>
    </row>
    <row r="75" spans="1:19" s="2" customFormat="1" ht="20.100000000000001" customHeight="1" x14ac:dyDescent="0.3">
      <c r="A75" s="126">
        <v>48</v>
      </c>
      <c r="B75" s="33"/>
      <c r="C75" s="196"/>
      <c r="D75" s="55"/>
      <c r="E75" s="56"/>
      <c r="F75" s="185"/>
      <c r="G75" s="186"/>
      <c r="H75" s="71">
        <f>표7_4523[[#This Row],[자기부담금]]+표7_4523[[#This Row],[국고보조금]]</f>
        <v>0</v>
      </c>
      <c r="O75"/>
      <c r="P75"/>
      <c r="Q75"/>
      <c r="R75"/>
      <c r="S75"/>
    </row>
    <row r="76" spans="1:19" s="2" customFormat="1" ht="20.100000000000001" customHeight="1" x14ac:dyDescent="0.3">
      <c r="A76" s="126">
        <v>49</v>
      </c>
      <c r="B76" s="33"/>
      <c r="C76" s="196"/>
      <c r="D76" s="55"/>
      <c r="E76" s="56"/>
      <c r="F76" s="185"/>
      <c r="G76" s="186"/>
      <c r="H76" s="71">
        <f>표7_4523[[#This Row],[자기부담금]]+표7_4523[[#This Row],[국고보조금]]</f>
        <v>0</v>
      </c>
      <c r="O76"/>
      <c r="P76"/>
      <c r="Q76"/>
      <c r="R76"/>
      <c r="S76"/>
    </row>
    <row r="77" spans="1:19" s="2" customFormat="1" ht="20.100000000000001" customHeight="1" x14ac:dyDescent="0.3">
      <c r="A77" s="126">
        <v>50</v>
      </c>
      <c r="B77" s="33"/>
      <c r="C77" s="196"/>
      <c r="D77" s="55"/>
      <c r="E77" s="56"/>
      <c r="F77" s="185"/>
      <c r="G77" s="185"/>
      <c r="H77" s="71">
        <f>표7_4523[[#This Row],[자기부담금]]+표7_4523[[#This Row],[국고보조금]]</f>
        <v>0</v>
      </c>
      <c r="O77"/>
      <c r="P77"/>
      <c r="Q77"/>
      <c r="R77"/>
      <c r="S77"/>
    </row>
    <row r="78" spans="1:19" s="2" customFormat="1" ht="20.100000000000001" customHeight="1" x14ac:dyDescent="0.3">
      <c r="A78" s="126">
        <v>51</v>
      </c>
      <c r="B78" s="33"/>
      <c r="C78" s="196"/>
      <c r="D78" s="55"/>
      <c r="E78" s="56"/>
      <c r="F78" s="185"/>
      <c r="G78" s="185"/>
      <c r="H78" s="71">
        <f>표7_4523[[#This Row],[자기부담금]]+표7_4523[[#This Row],[국고보조금]]</f>
        <v>0</v>
      </c>
      <c r="O78"/>
      <c r="P78"/>
      <c r="Q78"/>
      <c r="R78"/>
      <c r="S78"/>
    </row>
    <row r="79" spans="1:19" s="2" customFormat="1" ht="20.100000000000001" customHeight="1" x14ac:dyDescent="0.3">
      <c r="A79" s="126">
        <v>52</v>
      </c>
      <c r="B79" s="33"/>
      <c r="C79" s="196"/>
      <c r="D79" s="55"/>
      <c r="E79" s="56"/>
      <c r="F79" s="185"/>
      <c r="G79" s="185"/>
      <c r="H79" s="71">
        <f>표7_4523[[#This Row],[자기부담금]]+표7_4523[[#This Row],[국고보조금]]</f>
        <v>0</v>
      </c>
      <c r="O79"/>
      <c r="P79"/>
      <c r="Q79"/>
      <c r="R79"/>
      <c r="S79"/>
    </row>
    <row r="80" spans="1:19" s="2" customFormat="1" ht="20.100000000000001" customHeight="1" x14ac:dyDescent="0.3">
      <c r="A80" s="126">
        <v>53</v>
      </c>
      <c r="B80" s="33"/>
      <c r="C80" s="196"/>
      <c r="D80" s="55"/>
      <c r="E80" s="56"/>
      <c r="F80" s="185"/>
      <c r="G80" s="185"/>
      <c r="H80" s="71">
        <f>표7_4523[[#This Row],[자기부담금]]+표7_4523[[#This Row],[국고보조금]]</f>
        <v>0</v>
      </c>
      <c r="O80"/>
      <c r="P80"/>
      <c r="Q80"/>
      <c r="R80"/>
      <c r="S80"/>
    </row>
    <row r="81" spans="1:19" s="2" customFormat="1" ht="20.100000000000001" customHeight="1" x14ac:dyDescent="0.3">
      <c r="A81" s="126">
        <v>54</v>
      </c>
      <c r="B81" s="33"/>
      <c r="C81" s="196"/>
      <c r="D81" s="55"/>
      <c r="E81" s="56"/>
      <c r="F81" s="185"/>
      <c r="G81" s="186"/>
      <c r="H81" s="71">
        <f>표7_4523[[#This Row],[자기부담금]]+표7_4523[[#This Row],[국고보조금]]</f>
        <v>0</v>
      </c>
      <c r="O81"/>
      <c r="P81"/>
      <c r="Q81"/>
      <c r="R81"/>
      <c r="S81"/>
    </row>
    <row r="82" spans="1:19" s="2" customFormat="1" ht="20.100000000000001" customHeight="1" x14ac:dyDescent="0.3">
      <c r="A82" s="126">
        <v>55</v>
      </c>
      <c r="B82" s="33"/>
      <c r="C82" s="196"/>
      <c r="D82" s="55"/>
      <c r="E82" s="56"/>
      <c r="F82" s="185"/>
      <c r="G82" s="186"/>
      <c r="H82" s="71">
        <f>표7_4523[[#This Row],[자기부담금]]+표7_4523[[#This Row],[국고보조금]]</f>
        <v>0</v>
      </c>
      <c r="O82"/>
      <c r="P82"/>
      <c r="Q82"/>
      <c r="R82"/>
      <c r="S82"/>
    </row>
    <row r="83" spans="1:19" s="2" customFormat="1" ht="20.100000000000001" customHeight="1" x14ac:dyDescent="0.3">
      <c r="A83" s="126">
        <v>56</v>
      </c>
      <c r="B83" s="33"/>
      <c r="C83" s="196"/>
      <c r="D83" s="55"/>
      <c r="E83" s="56"/>
      <c r="F83" s="185"/>
      <c r="G83" s="186"/>
      <c r="H83" s="71">
        <f>표7_4523[[#This Row],[자기부담금]]+표7_4523[[#This Row],[국고보조금]]</f>
        <v>0</v>
      </c>
      <c r="O83"/>
      <c r="P83"/>
      <c r="Q83"/>
      <c r="R83"/>
      <c r="S83"/>
    </row>
    <row r="84" spans="1:19" s="2" customFormat="1" ht="20.100000000000001" customHeight="1" x14ac:dyDescent="0.3">
      <c r="A84" s="126">
        <v>57</v>
      </c>
      <c r="B84" s="33"/>
      <c r="C84" s="196"/>
      <c r="D84" s="55"/>
      <c r="E84" s="56"/>
      <c r="F84" s="185"/>
      <c r="G84" s="186"/>
      <c r="H84" s="71">
        <f>표7_4523[[#This Row],[자기부담금]]+표7_4523[[#This Row],[국고보조금]]</f>
        <v>0</v>
      </c>
      <c r="O84"/>
      <c r="P84"/>
      <c r="Q84"/>
      <c r="R84"/>
      <c r="S84"/>
    </row>
    <row r="85" spans="1:19" s="2" customFormat="1" ht="20.100000000000001" customHeight="1" x14ac:dyDescent="0.3">
      <c r="A85" s="126">
        <v>58</v>
      </c>
      <c r="B85" s="33"/>
      <c r="C85" s="196"/>
      <c r="D85" s="55"/>
      <c r="E85" s="56"/>
      <c r="F85" s="185"/>
      <c r="G85" s="186"/>
      <c r="H85" s="71">
        <f>표7_4523[[#This Row],[자기부담금]]+표7_4523[[#This Row],[국고보조금]]</f>
        <v>0</v>
      </c>
      <c r="O85"/>
      <c r="P85"/>
      <c r="Q85"/>
      <c r="R85"/>
      <c r="S85"/>
    </row>
    <row r="86" spans="1:19" s="2" customFormat="1" ht="20.100000000000001" customHeight="1" x14ac:dyDescent="0.3">
      <c r="A86" s="126">
        <v>59</v>
      </c>
      <c r="B86" s="33"/>
      <c r="C86" s="196"/>
      <c r="D86" s="55"/>
      <c r="E86" s="56"/>
      <c r="F86" s="185"/>
      <c r="G86" s="186"/>
      <c r="H86" s="71">
        <f>표7_4523[[#This Row],[자기부담금]]+표7_4523[[#This Row],[국고보조금]]</f>
        <v>0</v>
      </c>
      <c r="O86"/>
      <c r="P86"/>
      <c r="Q86"/>
      <c r="R86"/>
      <c r="S86"/>
    </row>
    <row r="87" spans="1:19" s="2" customFormat="1" ht="20.100000000000001" customHeight="1" x14ac:dyDescent="0.3">
      <c r="A87" s="126">
        <v>60</v>
      </c>
      <c r="B87" s="33"/>
      <c r="C87" s="196"/>
      <c r="D87" s="55"/>
      <c r="E87" s="56"/>
      <c r="F87" s="185"/>
      <c r="G87" s="186"/>
      <c r="H87" s="71">
        <f>표7_4523[[#This Row],[자기부담금]]+표7_4523[[#This Row],[국고보조금]]</f>
        <v>0</v>
      </c>
      <c r="O87"/>
      <c r="P87"/>
      <c r="Q87"/>
      <c r="R87"/>
      <c r="S87"/>
    </row>
    <row r="88" spans="1:19" s="2" customFormat="1" ht="20.100000000000001" customHeight="1" x14ac:dyDescent="0.3">
      <c r="A88" s="126">
        <v>61</v>
      </c>
      <c r="B88" s="33"/>
      <c r="C88" s="196"/>
      <c r="D88" s="55"/>
      <c r="E88" s="56"/>
      <c r="F88" s="185"/>
      <c r="G88" s="186"/>
      <c r="H88" s="71">
        <f>표7_4523[[#This Row],[자기부담금]]+표7_4523[[#This Row],[국고보조금]]</f>
        <v>0</v>
      </c>
      <c r="O88"/>
      <c r="P88"/>
      <c r="Q88"/>
      <c r="R88"/>
      <c r="S88"/>
    </row>
    <row r="89" spans="1:19" s="2" customFormat="1" ht="20.100000000000001" customHeight="1" x14ac:dyDescent="0.3">
      <c r="A89" s="126">
        <v>62</v>
      </c>
      <c r="B89" s="33"/>
      <c r="C89" s="196"/>
      <c r="D89" s="55"/>
      <c r="E89" s="56"/>
      <c r="F89" s="185"/>
      <c r="G89" s="186"/>
      <c r="H89" s="71">
        <f>표7_4523[[#This Row],[자기부담금]]+표7_4523[[#This Row],[국고보조금]]</f>
        <v>0</v>
      </c>
      <c r="O89"/>
      <c r="P89"/>
      <c r="Q89"/>
      <c r="R89"/>
      <c r="S89"/>
    </row>
    <row r="90" spans="1:19" s="2" customFormat="1" ht="20.100000000000001" customHeight="1" x14ac:dyDescent="0.3">
      <c r="A90" s="126">
        <v>63</v>
      </c>
      <c r="B90" s="33"/>
      <c r="C90" s="196"/>
      <c r="D90" s="55"/>
      <c r="E90" s="56"/>
      <c r="F90" s="185"/>
      <c r="G90" s="186"/>
      <c r="H90" s="71">
        <f>표7_4523[[#This Row],[자기부담금]]+표7_4523[[#This Row],[국고보조금]]</f>
        <v>0</v>
      </c>
      <c r="O90"/>
      <c r="P90"/>
      <c r="Q90"/>
      <c r="R90"/>
      <c r="S90"/>
    </row>
    <row r="91" spans="1:19" s="2" customFormat="1" ht="20.100000000000001" customHeight="1" x14ac:dyDescent="0.3">
      <c r="A91" s="126">
        <v>64</v>
      </c>
      <c r="B91" s="33"/>
      <c r="C91" s="196"/>
      <c r="D91" s="55"/>
      <c r="E91" s="56"/>
      <c r="F91" s="185"/>
      <c r="G91" s="185"/>
      <c r="H91" s="71">
        <f>표7_4523[[#This Row],[자기부담금]]+표7_4523[[#This Row],[국고보조금]]</f>
        <v>0</v>
      </c>
      <c r="O91"/>
      <c r="P91"/>
      <c r="Q91"/>
      <c r="R91"/>
      <c r="S91"/>
    </row>
    <row r="92" spans="1:19" s="2" customFormat="1" ht="20.100000000000001" customHeight="1" x14ac:dyDescent="0.3">
      <c r="A92" s="126">
        <v>65</v>
      </c>
      <c r="B92" s="33"/>
      <c r="C92" s="196"/>
      <c r="D92" s="55"/>
      <c r="E92" s="56"/>
      <c r="F92" s="185"/>
      <c r="G92" s="185"/>
      <c r="H92" s="71">
        <f>표7_4523[[#This Row],[자기부담금]]+표7_4523[[#This Row],[국고보조금]]</f>
        <v>0</v>
      </c>
      <c r="O92"/>
      <c r="P92"/>
      <c r="Q92"/>
      <c r="R92"/>
      <c r="S92"/>
    </row>
    <row r="93" spans="1:19" s="2" customFormat="1" ht="20.100000000000001" customHeight="1" x14ac:dyDescent="0.3">
      <c r="A93" s="126">
        <v>66</v>
      </c>
      <c r="B93" s="33"/>
      <c r="C93" s="196"/>
      <c r="D93" s="55"/>
      <c r="E93" s="56"/>
      <c r="F93" s="185"/>
      <c r="G93" s="185"/>
      <c r="H93" s="71">
        <f>표7_4523[[#This Row],[자기부담금]]+표7_4523[[#This Row],[국고보조금]]</f>
        <v>0</v>
      </c>
      <c r="O93"/>
      <c r="P93"/>
      <c r="Q93"/>
      <c r="R93"/>
      <c r="S93"/>
    </row>
    <row r="94" spans="1:19" s="2" customFormat="1" ht="20.100000000000001" customHeight="1" x14ac:dyDescent="0.3">
      <c r="A94" s="126">
        <v>67</v>
      </c>
      <c r="B94" s="33"/>
      <c r="C94" s="196"/>
      <c r="D94" s="55"/>
      <c r="E94" s="56"/>
      <c r="F94" s="185"/>
      <c r="G94" s="185"/>
      <c r="H94" s="71">
        <f>표7_4523[[#This Row],[자기부담금]]+표7_4523[[#This Row],[국고보조금]]</f>
        <v>0</v>
      </c>
      <c r="O94"/>
      <c r="P94"/>
      <c r="Q94"/>
      <c r="R94"/>
      <c r="S94"/>
    </row>
    <row r="95" spans="1:19" s="2" customFormat="1" ht="20.100000000000001" customHeight="1" x14ac:dyDescent="0.3">
      <c r="A95" s="126">
        <v>68</v>
      </c>
      <c r="B95" s="33"/>
      <c r="C95" s="196"/>
      <c r="D95" s="55"/>
      <c r="E95" s="56"/>
      <c r="F95" s="185"/>
      <c r="G95" s="185"/>
      <c r="H95" s="71">
        <f>표7_4523[[#This Row],[자기부담금]]+표7_4523[[#This Row],[국고보조금]]</f>
        <v>0</v>
      </c>
      <c r="O95"/>
      <c r="P95"/>
      <c r="Q95"/>
      <c r="R95"/>
      <c r="S95"/>
    </row>
    <row r="96" spans="1:19" s="2" customFormat="1" ht="20.100000000000001" customHeight="1" x14ac:dyDescent="0.3">
      <c r="A96" s="126">
        <v>69</v>
      </c>
      <c r="B96" s="33"/>
      <c r="C96" s="196"/>
      <c r="D96" s="55"/>
      <c r="E96" s="56"/>
      <c r="F96" s="185"/>
      <c r="G96" s="185"/>
      <c r="H96" s="71">
        <f>표7_4523[[#This Row],[자기부담금]]+표7_4523[[#This Row],[국고보조금]]</f>
        <v>0</v>
      </c>
      <c r="O96"/>
      <c r="P96"/>
      <c r="Q96"/>
      <c r="R96"/>
      <c r="S96"/>
    </row>
    <row r="97" spans="1:19" s="2" customFormat="1" ht="20.100000000000001" customHeight="1" x14ac:dyDescent="0.3">
      <c r="A97" s="126">
        <v>70</v>
      </c>
      <c r="B97" s="33"/>
      <c r="C97" s="196"/>
      <c r="D97" s="55"/>
      <c r="E97" s="56"/>
      <c r="F97" s="185"/>
      <c r="G97" s="185"/>
      <c r="H97" s="71">
        <f>표7_4523[[#This Row],[자기부담금]]+표7_4523[[#This Row],[국고보조금]]</f>
        <v>0</v>
      </c>
      <c r="O97"/>
      <c r="P97"/>
      <c r="Q97"/>
      <c r="R97"/>
      <c r="S97"/>
    </row>
    <row r="98" spans="1:19" s="2" customFormat="1" ht="20.100000000000001" customHeight="1" x14ac:dyDescent="0.3">
      <c r="A98" s="126">
        <v>71</v>
      </c>
      <c r="B98" s="33"/>
      <c r="C98" s="196"/>
      <c r="D98" s="55"/>
      <c r="E98" s="54"/>
      <c r="F98" s="187"/>
      <c r="G98" s="187"/>
      <c r="H98" s="71">
        <f>표7_4523[[#This Row],[자기부담금]]+표7_4523[[#This Row],[국고보조금]]</f>
        <v>0</v>
      </c>
      <c r="O98"/>
      <c r="P98"/>
      <c r="Q98"/>
      <c r="R98"/>
      <c r="S98"/>
    </row>
    <row r="99" spans="1:19" s="2" customFormat="1" ht="20.100000000000001" customHeight="1" x14ac:dyDescent="0.3">
      <c r="A99" s="126">
        <v>72</v>
      </c>
      <c r="B99" s="127"/>
      <c r="C99" s="127"/>
      <c r="D99" s="128"/>
      <c r="E99" s="129"/>
      <c r="F99" s="188"/>
      <c r="G99" s="188"/>
      <c r="H99" s="130">
        <f>표7_4523[[#This Row],[자기부담금]]+표7_4523[[#This Row],[국고보조금]]</f>
        <v>0</v>
      </c>
      <c r="O99"/>
      <c r="P99"/>
      <c r="Q99"/>
      <c r="R99"/>
      <c r="S99"/>
    </row>
    <row r="100" spans="1:19" s="2" customFormat="1" ht="20.100000000000001" customHeight="1" x14ac:dyDescent="0.3">
      <c r="A100" s="126">
        <v>73</v>
      </c>
      <c r="B100" s="127"/>
      <c r="C100" s="127"/>
      <c r="D100" s="128"/>
      <c r="E100" s="129"/>
      <c r="F100" s="188"/>
      <c r="G100" s="188"/>
      <c r="H100" s="130">
        <f>표7_4523[[#This Row],[자기부담금]]+표7_4523[[#This Row],[국고보조금]]</f>
        <v>0</v>
      </c>
      <c r="O100"/>
      <c r="P100"/>
      <c r="Q100"/>
      <c r="R100"/>
      <c r="S100"/>
    </row>
    <row r="101" spans="1:19" ht="20.100000000000001" customHeight="1" x14ac:dyDescent="0.3">
      <c r="A101" s="126">
        <v>74</v>
      </c>
      <c r="B101" s="131"/>
      <c r="C101" s="131"/>
      <c r="D101" s="132"/>
      <c r="E101" s="133"/>
      <c r="F101" s="188"/>
      <c r="G101" s="188"/>
      <c r="H101" s="130">
        <f>표7_4523[[#This Row],[자기부담금]]+표7_4523[[#This Row],[국고보조금]]</f>
        <v>0</v>
      </c>
    </row>
    <row r="102" spans="1:19" ht="20.100000000000001" customHeight="1" x14ac:dyDescent="0.3">
      <c r="A102" s="126">
        <v>75</v>
      </c>
      <c r="B102" s="131"/>
      <c r="C102" s="131"/>
      <c r="D102" s="132"/>
      <c r="E102" s="133"/>
      <c r="F102" s="188"/>
      <c r="G102" s="188"/>
      <c r="H102" s="130">
        <f>표7_4523[[#This Row],[자기부담금]]+표7_4523[[#This Row],[국고보조금]]</f>
        <v>0</v>
      </c>
    </row>
    <row r="103" spans="1:19" ht="20.100000000000001" customHeight="1" x14ac:dyDescent="0.3">
      <c r="A103" s="126">
        <v>76</v>
      </c>
      <c r="B103" s="131"/>
      <c r="C103" s="131"/>
      <c r="D103" s="132"/>
      <c r="E103" s="133"/>
      <c r="F103" s="188"/>
      <c r="G103" s="188"/>
      <c r="H103" s="130">
        <f>표7_4523[[#This Row],[자기부담금]]+표7_4523[[#This Row],[국고보조금]]</f>
        <v>0</v>
      </c>
    </row>
    <row r="104" spans="1:19" ht="20.100000000000001" customHeight="1" x14ac:dyDescent="0.3">
      <c r="A104" s="126">
        <v>77</v>
      </c>
      <c r="B104" s="131"/>
      <c r="C104" s="131"/>
      <c r="D104" s="132"/>
      <c r="E104" s="133"/>
      <c r="F104" s="188"/>
      <c r="G104" s="188"/>
      <c r="H104" s="130">
        <f>표7_4523[[#This Row],[자기부담금]]+표7_4523[[#This Row],[국고보조금]]</f>
        <v>0</v>
      </c>
    </row>
    <row r="105" spans="1:19" ht="20.100000000000001" customHeight="1" x14ac:dyDescent="0.3">
      <c r="A105" s="126">
        <v>78</v>
      </c>
      <c r="B105" s="131"/>
      <c r="C105" s="131"/>
      <c r="D105" s="132"/>
      <c r="E105" s="133"/>
      <c r="F105" s="188"/>
      <c r="G105" s="188"/>
      <c r="H105" s="130">
        <f>표7_4523[[#This Row],[자기부담금]]+표7_4523[[#This Row],[국고보조금]]</f>
        <v>0</v>
      </c>
    </row>
    <row r="106" spans="1:19" ht="20.100000000000001" customHeight="1" x14ac:dyDescent="0.3">
      <c r="A106" s="126">
        <v>79</v>
      </c>
      <c r="B106" s="131"/>
      <c r="C106" s="131"/>
      <c r="D106" s="132"/>
      <c r="E106" s="133"/>
      <c r="F106" s="188"/>
      <c r="G106" s="188"/>
      <c r="H106" s="130">
        <f>표7_4523[[#This Row],[자기부담금]]+표7_4523[[#This Row],[국고보조금]]</f>
        <v>0</v>
      </c>
    </row>
    <row r="107" spans="1:19" ht="20.100000000000001" customHeight="1" x14ac:dyDescent="0.3">
      <c r="A107" s="126">
        <v>80</v>
      </c>
      <c r="B107" s="131"/>
      <c r="C107" s="131"/>
      <c r="D107" s="132"/>
      <c r="E107" s="133"/>
      <c r="F107" s="188"/>
      <c r="G107" s="188"/>
      <c r="H107" s="130">
        <f>표7_4523[[#This Row],[자기부담금]]+표7_4523[[#This Row],[국고보조금]]</f>
        <v>0</v>
      </c>
    </row>
    <row r="108" spans="1:19" ht="20.100000000000001" customHeight="1" x14ac:dyDescent="0.3">
      <c r="A108" s="126">
        <v>81</v>
      </c>
      <c r="B108" s="131"/>
      <c r="C108" s="131"/>
      <c r="D108" s="132"/>
      <c r="E108" s="133"/>
      <c r="F108" s="188"/>
      <c r="G108" s="188"/>
      <c r="H108" s="130">
        <f>표7_4523[[#This Row],[자기부담금]]+표7_4523[[#This Row],[국고보조금]]</f>
        <v>0</v>
      </c>
    </row>
    <row r="109" spans="1:19" ht="20.100000000000001" customHeight="1" x14ac:dyDescent="0.3">
      <c r="A109" s="126">
        <v>82</v>
      </c>
      <c r="B109" s="131"/>
      <c r="C109" s="131"/>
      <c r="D109" s="132"/>
      <c r="E109" s="133"/>
      <c r="F109" s="188"/>
      <c r="G109" s="188"/>
      <c r="H109" s="130">
        <f>표7_4523[[#This Row],[자기부담금]]+표7_4523[[#This Row],[국고보조금]]</f>
        <v>0</v>
      </c>
    </row>
    <row r="110" spans="1:19" ht="20.100000000000001" customHeight="1" x14ac:dyDescent="0.3">
      <c r="A110" s="126">
        <v>83</v>
      </c>
      <c r="B110" s="131"/>
      <c r="C110" s="131"/>
      <c r="D110" s="132"/>
      <c r="E110" s="133"/>
      <c r="F110" s="188"/>
      <c r="G110" s="188"/>
      <c r="H110" s="130">
        <f>표7_4523[[#This Row],[자기부담금]]+표7_4523[[#This Row],[국고보조금]]</f>
        <v>0</v>
      </c>
    </row>
    <row r="111" spans="1:19" ht="20.100000000000001" customHeight="1" x14ac:dyDescent="0.3">
      <c r="A111" s="126">
        <v>84</v>
      </c>
      <c r="B111" s="131"/>
      <c r="C111" s="131"/>
      <c r="D111" s="132"/>
      <c r="E111" s="133"/>
      <c r="F111" s="188"/>
      <c r="G111" s="188"/>
      <c r="H111" s="130">
        <f>표7_4523[[#This Row],[자기부담금]]+표7_4523[[#This Row],[국고보조금]]</f>
        <v>0</v>
      </c>
    </row>
    <row r="112" spans="1:19" ht="20.100000000000001" customHeight="1" x14ac:dyDescent="0.3">
      <c r="A112" s="126">
        <v>85</v>
      </c>
      <c r="B112" s="131"/>
      <c r="C112" s="131"/>
      <c r="D112" s="132"/>
      <c r="E112" s="133"/>
      <c r="F112" s="188"/>
      <c r="G112" s="188"/>
      <c r="H112" s="130">
        <f>표7_4523[[#This Row],[자기부담금]]+표7_4523[[#This Row],[국고보조금]]</f>
        <v>0</v>
      </c>
    </row>
    <row r="113" spans="1:8" ht="20.100000000000001" customHeight="1" x14ac:dyDescent="0.3">
      <c r="A113" s="126">
        <v>86</v>
      </c>
      <c r="B113" s="131"/>
      <c r="C113" s="131"/>
      <c r="D113" s="132"/>
      <c r="E113" s="133"/>
      <c r="F113" s="188"/>
      <c r="G113" s="188"/>
      <c r="H113" s="130">
        <f>표7_4523[[#This Row],[자기부담금]]+표7_4523[[#This Row],[국고보조금]]</f>
        <v>0</v>
      </c>
    </row>
    <row r="114" spans="1:8" ht="20.100000000000001" customHeight="1" x14ac:dyDescent="0.3">
      <c r="A114" s="126">
        <v>87</v>
      </c>
      <c r="B114" s="131"/>
      <c r="C114" s="131"/>
      <c r="D114" s="132"/>
      <c r="E114" s="133"/>
      <c r="F114" s="188"/>
      <c r="G114" s="188"/>
      <c r="H114" s="130">
        <f>표7_4523[[#This Row],[자기부담금]]+표7_4523[[#This Row],[국고보조금]]</f>
        <v>0</v>
      </c>
    </row>
    <row r="115" spans="1:8" ht="20.100000000000001" customHeight="1" x14ac:dyDescent="0.3">
      <c r="A115" s="126">
        <v>88</v>
      </c>
      <c r="B115" s="131"/>
      <c r="C115" s="131"/>
      <c r="D115" s="132"/>
      <c r="E115" s="133"/>
      <c r="F115" s="188"/>
      <c r="G115" s="188"/>
      <c r="H115" s="130">
        <f>표7_4523[[#This Row],[자기부담금]]+표7_4523[[#This Row],[국고보조금]]</f>
        <v>0</v>
      </c>
    </row>
    <row r="116" spans="1:8" ht="20.100000000000001" customHeight="1" x14ac:dyDescent="0.3">
      <c r="A116" s="126">
        <v>89</v>
      </c>
      <c r="B116" s="131"/>
      <c r="C116" s="131"/>
      <c r="D116" s="132"/>
      <c r="E116" s="133"/>
      <c r="F116" s="188"/>
      <c r="G116" s="188"/>
      <c r="H116" s="130">
        <f>표7_4523[[#This Row],[자기부담금]]+표7_4523[[#This Row],[국고보조금]]</f>
        <v>0</v>
      </c>
    </row>
    <row r="117" spans="1:8" ht="20.100000000000001" customHeight="1" x14ac:dyDescent="0.3">
      <c r="A117" s="126">
        <v>90</v>
      </c>
      <c r="B117" s="131"/>
      <c r="C117" s="131"/>
      <c r="D117" s="132"/>
      <c r="E117" s="133"/>
      <c r="F117" s="188"/>
      <c r="G117" s="188"/>
      <c r="H117" s="130">
        <f>표7_4523[[#This Row],[자기부담금]]+표7_4523[[#This Row],[국고보조금]]</f>
        <v>0</v>
      </c>
    </row>
    <row r="118" spans="1:8" ht="20.100000000000001" customHeight="1" x14ac:dyDescent="0.3">
      <c r="A118" s="126">
        <v>91</v>
      </c>
      <c r="B118" s="131"/>
      <c r="C118" s="131"/>
      <c r="D118" s="132"/>
      <c r="E118" s="133"/>
      <c r="F118" s="188"/>
      <c r="G118" s="188"/>
      <c r="H118" s="130">
        <f>표7_4523[[#This Row],[자기부담금]]+표7_4523[[#This Row],[국고보조금]]</f>
        <v>0</v>
      </c>
    </row>
    <row r="119" spans="1:8" ht="20.100000000000001" customHeight="1" x14ac:dyDescent="0.3">
      <c r="A119" s="126">
        <v>92</v>
      </c>
      <c r="B119" s="131"/>
      <c r="C119" s="131"/>
      <c r="D119" s="132"/>
      <c r="E119" s="133"/>
      <c r="F119" s="188"/>
      <c r="G119" s="188"/>
      <c r="H119" s="130">
        <f>표7_4523[[#This Row],[자기부담금]]+표7_4523[[#This Row],[국고보조금]]</f>
        <v>0</v>
      </c>
    </row>
    <row r="120" spans="1:8" ht="20.100000000000001" customHeight="1" x14ac:dyDescent="0.3">
      <c r="A120" s="126">
        <v>93</v>
      </c>
      <c r="B120" s="131"/>
      <c r="C120" s="131"/>
      <c r="D120" s="132"/>
      <c r="E120" s="133"/>
      <c r="F120" s="188"/>
      <c r="G120" s="188"/>
      <c r="H120" s="130">
        <f>표7_4523[[#This Row],[자기부담금]]+표7_4523[[#This Row],[국고보조금]]</f>
        <v>0</v>
      </c>
    </row>
    <row r="121" spans="1:8" ht="20.100000000000001" customHeight="1" x14ac:dyDescent="0.3">
      <c r="A121" s="126">
        <v>94</v>
      </c>
      <c r="B121" s="131"/>
      <c r="C121" s="131"/>
      <c r="D121" s="132"/>
      <c r="E121" s="133"/>
      <c r="F121" s="188"/>
      <c r="G121" s="188"/>
      <c r="H121" s="130">
        <f>표7_4523[[#This Row],[자기부담금]]+표7_4523[[#This Row],[국고보조금]]</f>
        <v>0</v>
      </c>
    </row>
    <row r="122" spans="1:8" ht="20.100000000000001" customHeight="1" x14ac:dyDescent="0.3">
      <c r="A122" s="126">
        <v>95</v>
      </c>
      <c r="B122" s="131"/>
      <c r="C122" s="131"/>
      <c r="D122" s="132"/>
      <c r="E122" s="133"/>
      <c r="F122" s="188"/>
      <c r="G122" s="188"/>
      <c r="H122" s="130">
        <f>표7_4523[[#This Row],[자기부담금]]+표7_4523[[#This Row],[국고보조금]]</f>
        <v>0</v>
      </c>
    </row>
    <row r="123" spans="1:8" ht="20.100000000000001" customHeight="1" x14ac:dyDescent="0.3">
      <c r="A123" s="126">
        <v>96</v>
      </c>
      <c r="B123" s="131"/>
      <c r="C123" s="131"/>
      <c r="D123" s="132"/>
      <c r="E123" s="133"/>
      <c r="F123" s="188"/>
      <c r="G123" s="188"/>
      <c r="H123" s="130">
        <f>표7_4523[[#This Row],[자기부담금]]+표7_4523[[#This Row],[국고보조금]]</f>
        <v>0</v>
      </c>
    </row>
    <row r="124" spans="1:8" ht="20.100000000000001" customHeight="1" x14ac:dyDescent="0.3">
      <c r="A124" s="126">
        <v>97</v>
      </c>
      <c r="B124" s="131"/>
      <c r="C124" s="131"/>
      <c r="D124" s="132"/>
      <c r="E124" s="133"/>
      <c r="F124" s="188"/>
      <c r="G124" s="188"/>
      <c r="H124" s="130">
        <f>표7_4523[[#This Row],[자기부담금]]+표7_4523[[#This Row],[국고보조금]]</f>
        <v>0</v>
      </c>
    </row>
    <row r="125" spans="1:8" ht="20.100000000000001" customHeight="1" x14ac:dyDescent="0.3">
      <c r="A125" s="126">
        <v>98</v>
      </c>
      <c r="B125" s="131"/>
      <c r="C125" s="131"/>
      <c r="D125" s="132"/>
      <c r="E125" s="133"/>
      <c r="F125" s="188"/>
      <c r="G125" s="188"/>
      <c r="H125" s="130">
        <f>표7_4523[[#This Row],[자기부담금]]+표7_4523[[#This Row],[국고보조금]]</f>
        <v>0</v>
      </c>
    </row>
    <row r="126" spans="1:8" ht="20.100000000000001" customHeight="1" x14ac:dyDescent="0.3">
      <c r="A126" s="126">
        <v>99</v>
      </c>
      <c r="B126" s="131"/>
      <c r="C126" s="131"/>
      <c r="D126" s="132"/>
      <c r="E126" s="133"/>
      <c r="F126" s="188"/>
      <c r="G126" s="188"/>
      <c r="H126" s="130">
        <f>표7_4523[[#This Row],[자기부담금]]+표7_4523[[#This Row],[국고보조금]]</f>
        <v>0</v>
      </c>
    </row>
    <row r="127" spans="1:8" ht="20.100000000000001" customHeight="1" x14ac:dyDescent="0.3">
      <c r="A127" s="126">
        <v>100</v>
      </c>
      <c r="B127" s="131"/>
      <c r="C127" s="131"/>
      <c r="D127" s="132"/>
      <c r="E127" s="133"/>
      <c r="F127" s="188"/>
      <c r="G127" s="188"/>
      <c r="H127" s="130">
        <f>표7_4523[[#This Row],[자기부담금]]+표7_4523[[#This Row],[국고보조금]]</f>
        <v>0</v>
      </c>
    </row>
    <row r="128" spans="1:8" ht="20.100000000000001" customHeight="1" x14ac:dyDescent="0.3"/>
  </sheetData>
  <sheetProtection formatCells="0" formatColumns="0" formatRows="0" insertColumns="0" insertRows="0" insertHyperlinks="0" deleteColumns="0" deleteRows="0" selectLockedCells="1" sort="0" autoFilter="0" pivotTables="0"/>
  <mergeCells count="18">
    <mergeCell ref="A20:E20"/>
    <mergeCell ref="A21:B21"/>
    <mergeCell ref="D21:F21"/>
    <mergeCell ref="A26:C26"/>
    <mergeCell ref="D26:E26"/>
    <mergeCell ref="F26:H26"/>
    <mergeCell ref="A17:C18"/>
    <mergeCell ref="D17:E17"/>
    <mergeCell ref="D18:E18"/>
    <mergeCell ref="A19:C19"/>
    <mergeCell ref="D19:E19"/>
    <mergeCell ref="A1:H1"/>
    <mergeCell ref="A13:E13"/>
    <mergeCell ref="A14:C14"/>
    <mergeCell ref="D14:E14"/>
    <mergeCell ref="A15:C16"/>
    <mergeCell ref="D15:E15"/>
    <mergeCell ref="D16:E16"/>
  </mergeCells>
  <phoneticPr fontId="18" type="noConversion"/>
  <conditionalFormatting sqref="H28:H30">
    <cfRule type="cellIs" dxfId="32" priority="9" operator="equal">
      <formula>0</formula>
    </cfRule>
  </conditionalFormatting>
  <conditionalFormatting sqref="L15">
    <cfRule type="cellIs" dxfId="31" priority="8" operator="greaterThan">
      <formula>0.3</formula>
    </cfRule>
  </conditionalFormatting>
  <conditionalFormatting sqref="B25:C25">
    <cfRule type="cellIs" dxfId="30" priority="7" operator="equal">
      <formula>$B$12</formula>
    </cfRule>
  </conditionalFormatting>
  <conditionalFormatting sqref="F25">
    <cfRule type="cellIs" dxfId="29" priority="2" operator="equal">
      <formula>$F$14</formula>
    </cfRule>
  </conditionalFormatting>
  <conditionalFormatting sqref="G25">
    <cfRule type="expression" dxfId="28" priority="1">
      <formula>SUM($F$15:$F$19)-$G$25</formula>
    </cfRule>
  </conditionalFormatting>
  <dataValidations count="3">
    <dataValidation type="list" allowBlank="1" showErrorMessage="1" promptTitle="작성안내" prompt="우측 삼각형(▼)을 눌러 각 내역에 맞게 직접경비 또는 경상경비를 선택하세요." sqref="B28:B127">
      <formula1>"직접경비, 경상경비"</formula1>
    </dataValidation>
    <dataValidation type="whole" allowBlank="1" showInputMessage="1" showErrorMessage="1" errorTitle="숫자만 입력하세요." error="숫자만 입력하세요." promptTitle="숫자만 입력하세요." prompt="_x000a_" sqref="F28:G127">
      <formula1>0</formula1>
      <formula2>1E+29</formula2>
    </dataValidation>
    <dataValidation type="list" operator="equal" allowBlank="1" showInputMessage="1" showErrorMessage="1" sqref="C28:C127">
      <formula1>"공연제작(신작), 공연제작(레퍼토리), 축제운영, 공연비평, 창작공간"</formula1>
    </dataValidation>
  </dataValidations>
  <pageMargins left="0.23597222566604614" right="0.23597222566604614" top="0.74763888120651245" bottom="0.74763888120651245" header="0.31486111879348755" footer="0.31486111879348755"/>
  <pageSetup paperSize="9" scale="60" fitToHeight="0" orientation="portrait" r:id="rId1"/>
  <headerFooter>
    <oddHeader>&amp;R&amp;"맑은 고딕,Regular"&amp;F</oddHeader>
    <oddFooter>&amp;C&amp;"맑은 고딕,Regular"&amp;N페이지 중 &amp;P페이지</oddFooter>
  </headerFooter>
  <colBreaks count="1" manualBreakCount="1">
    <brk id="8" max="16383" man="1"/>
  </colBreak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48C7AC66-32CB-416C-BE44-14A58C5C635E}">
            <xm:f>NOT(ISERROR(SEARCH("-",L15)))</xm:f>
            <xm:f>"-"</xm:f>
            <x14:dxf>
              <fill>
                <patternFill>
                  <bgColor rgb="FFD0CECE"/>
                </patternFill>
              </fill>
            </x14:dxf>
          </x14:cfRule>
          <xm:sqref>L15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유효성검사목록!$A$2:$A$11</xm:f>
          </x14:formula1>
          <xm:sqref>D28:D127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129"/>
  <sheetViews>
    <sheetView showGridLines="0" topLeftCell="A16" zoomScale="85" zoomScaleNormal="85" zoomScaleSheetLayoutView="85" workbookViewId="0">
      <selection activeCell="J20" sqref="J20"/>
    </sheetView>
  </sheetViews>
  <sheetFormatPr defaultColWidth="8.75" defaultRowHeight="16.5" x14ac:dyDescent="0.3"/>
  <cols>
    <col min="1" max="1" width="12.625" style="12" customWidth="1"/>
    <col min="2" max="2" width="14.125" style="3" customWidth="1"/>
    <col min="3" max="3" width="17.625" style="3" bestFit="1" customWidth="1"/>
    <col min="4" max="4" width="15.25" style="2" customWidth="1"/>
    <col min="5" max="5" width="44.75" style="2" customWidth="1"/>
    <col min="6" max="6" width="16.625" style="2" customWidth="1"/>
    <col min="7" max="7" width="16.75" style="2" customWidth="1"/>
    <col min="8" max="8" width="13.5" style="2" customWidth="1"/>
    <col min="9" max="9" width="14.25" style="2" bestFit="1" customWidth="1"/>
    <col min="10" max="12" width="13.625" style="2" bestFit="1" customWidth="1"/>
    <col min="13" max="14" width="9" style="2"/>
  </cols>
  <sheetData>
    <row r="1" spans="1:19" ht="39.950000000000003" customHeight="1" x14ac:dyDescent="0.3">
      <c r="A1" s="230" t="str">
        <f>IF('1.인력구성계획'!D8="","6. 2026년(3차년도) 예산집행계획-단체명","6. 2026년(3차년도) 예산집행계획-"&amp;'1.인력구성계획'!D8)</f>
        <v>6. 2026년(3차년도) 예산집행계획-단체명</v>
      </c>
      <c r="B1" s="230"/>
      <c r="C1" s="230"/>
      <c r="D1" s="230"/>
      <c r="E1" s="230"/>
      <c r="F1" s="230"/>
      <c r="G1" s="230"/>
      <c r="H1" s="230"/>
      <c r="I1" s="19"/>
    </row>
    <row r="2" spans="1:19" s="2" customFormat="1" x14ac:dyDescent="0.3">
      <c r="A2" s="125" t="s">
        <v>206</v>
      </c>
      <c r="B2" s="15"/>
      <c r="C2" s="15"/>
      <c r="D2" s="15"/>
      <c r="E2" s="15"/>
      <c r="F2" s="15"/>
      <c r="G2" s="15"/>
      <c r="I2" s="34"/>
      <c r="S2" s="30"/>
    </row>
    <row r="3" spans="1:19" s="2" customFormat="1" x14ac:dyDescent="0.3">
      <c r="A3" s="125" t="s">
        <v>170</v>
      </c>
      <c r="B3" s="15"/>
      <c r="C3" s="15"/>
      <c r="D3" s="15"/>
      <c r="E3" s="15"/>
      <c r="F3" s="15"/>
      <c r="G3" s="15"/>
      <c r="I3" s="34"/>
      <c r="S3" s="30"/>
    </row>
    <row r="4" spans="1:19" s="2" customFormat="1" x14ac:dyDescent="0.3">
      <c r="A4" s="102" t="s">
        <v>202</v>
      </c>
      <c r="B4" s="15"/>
      <c r="C4" s="15"/>
      <c r="D4" s="15"/>
      <c r="E4" s="15"/>
      <c r="F4" s="15"/>
      <c r="G4" s="15"/>
      <c r="I4" s="34"/>
      <c r="S4" s="30"/>
    </row>
    <row r="5" spans="1:19" s="2" customFormat="1" x14ac:dyDescent="0.3">
      <c r="A5" s="102" t="s">
        <v>157</v>
      </c>
      <c r="B5" s="15"/>
      <c r="C5" s="15"/>
      <c r="D5" s="15"/>
      <c r="E5" s="15"/>
      <c r="F5" s="15"/>
      <c r="G5" s="15"/>
      <c r="I5" s="3"/>
      <c r="J5" s="3"/>
      <c r="K5" s="3"/>
      <c r="L5" s="3"/>
      <c r="M5" s="3"/>
      <c r="N5" s="19"/>
    </row>
    <row r="6" spans="1:19" s="2" customFormat="1" x14ac:dyDescent="0.3">
      <c r="A6" s="102" t="s">
        <v>153</v>
      </c>
      <c r="B6" s="15"/>
      <c r="C6" s="15"/>
      <c r="D6" s="15"/>
      <c r="E6" s="15"/>
      <c r="F6" s="15"/>
      <c r="G6" s="15"/>
      <c r="I6" s="3"/>
      <c r="J6" s="3"/>
      <c r="K6" s="3"/>
      <c r="L6" s="3"/>
      <c r="M6" s="3"/>
      <c r="N6" s="19"/>
    </row>
    <row r="7" spans="1:19" ht="19.5" customHeight="1" x14ac:dyDescent="0.3">
      <c r="A7" s="9" t="s">
        <v>165</v>
      </c>
      <c r="B7" s="15"/>
      <c r="C7" s="15"/>
      <c r="D7" s="15"/>
      <c r="E7" s="15"/>
      <c r="F7" s="15"/>
      <c r="G7" s="15"/>
      <c r="I7" s="19"/>
    </row>
    <row r="8" spans="1:19" ht="19.5" customHeight="1" x14ac:dyDescent="0.3">
      <c r="A8" s="9" t="s">
        <v>204</v>
      </c>
      <c r="B8" s="10"/>
      <c r="C8" s="10"/>
      <c r="D8" s="10"/>
      <c r="E8" s="10"/>
      <c r="F8" s="10"/>
      <c r="G8" s="60"/>
    </row>
    <row r="9" spans="1:19" ht="19.5" customHeight="1" x14ac:dyDescent="0.3">
      <c r="A9" s="31" t="s">
        <v>156</v>
      </c>
      <c r="B9" s="32"/>
      <c r="C9" s="32"/>
      <c r="D9" s="32"/>
      <c r="E9" s="32"/>
      <c r="F9" s="32"/>
      <c r="G9" s="61"/>
    </row>
    <row r="11" spans="1:19" ht="20.100000000000001" customHeight="1" x14ac:dyDescent="0.3">
      <c r="A11" s="53" t="s">
        <v>14</v>
      </c>
      <c r="B11" s="27"/>
      <c r="C11" s="27"/>
      <c r="D11" s="27"/>
      <c r="E11" s="27"/>
      <c r="F11" s="27"/>
      <c r="G11" s="30"/>
      <c r="H11" s="28"/>
      <c r="I11" s="29"/>
      <c r="J11" s="29"/>
      <c r="K11" s="29"/>
      <c r="L11" s="29"/>
    </row>
    <row r="12" spans="1:19" ht="20.100000000000001" customHeight="1" x14ac:dyDescent="0.3">
      <c r="A12" s="156" t="s">
        <v>196</v>
      </c>
      <c r="B12" s="136">
        <f>F20</f>
        <v>112000000</v>
      </c>
      <c r="C12" s="197"/>
      <c r="D12" s="154"/>
      <c r="E12" s="154"/>
      <c r="F12" s="154"/>
      <c r="G12" s="157"/>
      <c r="H12" s="21"/>
      <c r="J12" s="20" t="s">
        <v>174</v>
      </c>
      <c r="K12" s="62"/>
      <c r="L12" s="21"/>
    </row>
    <row r="13" spans="1:19" ht="20.100000000000001" customHeight="1" x14ac:dyDescent="0.3">
      <c r="A13" s="248" t="s">
        <v>49</v>
      </c>
      <c r="B13" s="248"/>
      <c r="C13" s="248"/>
      <c r="D13" s="248"/>
      <c r="E13" s="248"/>
      <c r="F13" s="159" t="s">
        <v>113</v>
      </c>
      <c r="G13" s="159" t="s">
        <v>39</v>
      </c>
      <c r="H13" s="63"/>
      <c r="J13" s="47" t="s">
        <v>49</v>
      </c>
      <c r="K13" s="47" t="s">
        <v>93</v>
      </c>
      <c r="L13" s="47" t="s">
        <v>76</v>
      </c>
    </row>
    <row r="14" spans="1:19" ht="20.100000000000001" customHeight="1" x14ac:dyDescent="0.3">
      <c r="A14" s="249" t="s">
        <v>112</v>
      </c>
      <c r="B14" s="250"/>
      <c r="C14" s="251"/>
      <c r="D14" s="252" t="s">
        <v>118</v>
      </c>
      <c r="E14" s="253"/>
      <c r="F14" s="52">
        <f>'3.예산총괄표'!F16</f>
        <v>100000000</v>
      </c>
      <c r="G14" s="161">
        <f t="shared" ref="G14:G20" si="0">F14/$F$20</f>
        <v>0.8928571428571429</v>
      </c>
      <c r="H14" s="64"/>
      <c r="J14" s="47" t="s">
        <v>41</v>
      </c>
      <c r="K14" s="67">
        <f>SUMIF(표7_45[경비],K13,표7_45[국고보조금])</f>
        <v>70100000</v>
      </c>
      <c r="L14" s="67">
        <f>SUMIF(표7_45[경비],L13,표7_45[국고보조금])</f>
        <v>29900000</v>
      </c>
    </row>
    <row r="15" spans="1:19" ht="20.100000000000001" customHeight="1" x14ac:dyDescent="0.3">
      <c r="A15" s="254" t="s">
        <v>92</v>
      </c>
      <c r="B15" s="255"/>
      <c r="C15" s="256"/>
      <c r="D15" s="252" t="s">
        <v>94</v>
      </c>
      <c r="E15" s="253"/>
      <c r="F15" s="52">
        <f>'3.예산총괄표'!F17</f>
        <v>1000000</v>
      </c>
      <c r="G15" s="161">
        <f t="shared" si="0"/>
        <v>8.9285714285714281E-3</v>
      </c>
      <c r="H15" s="64"/>
      <c r="J15" s="47" t="s">
        <v>39</v>
      </c>
      <c r="K15" s="162">
        <f>IFERROR(K14/$F$14,"-")</f>
        <v>0.70099999999999996</v>
      </c>
      <c r="L15" s="162">
        <f>IFERROR(L14/$F$14,"-")</f>
        <v>0.29899999999999999</v>
      </c>
      <c r="M15" s="171"/>
    </row>
    <row r="16" spans="1:19" ht="20.100000000000001" customHeight="1" x14ac:dyDescent="0.3">
      <c r="A16" s="257"/>
      <c r="B16" s="258"/>
      <c r="C16" s="259"/>
      <c r="D16" s="252" t="s">
        <v>188</v>
      </c>
      <c r="E16" s="253"/>
      <c r="F16" s="52">
        <f>'3.예산총괄표'!F18</f>
        <v>0</v>
      </c>
      <c r="G16" s="161">
        <f t="shared" si="0"/>
        <v>0</v>
      </c>
      <c r="H16" s="64"/>
      <c r="J16" s="202" t="s">
        <v>162</v>
      </c>
    </row>
    <row r="17" spans="1:12" ht="20.100000000000001" customHeight="1" x14ac:dyDescent="0.3">
      <c r="A17" s="254" t="s">
        <v>97</v>
      </c>
      <c r="B17" s="255"/>
      <c r="C17" s="256"/>
      <c r="D17" s="252" t="s">
        <v>195</v>
      </c>
      <c r="E17" s="253"/>
      <c r="F17" s="52">
        <f>'3.예산총괄표'!F19</f>
        <v>0</v>
      </c>
      <c r="G17" s="161">
        <f t="shared" si="0"/>
        <v>0</v>
      </c>
      <c r="H17" s="64"/>
      <c r="I17" s="62"/>
      <c r="J17" s="62"/>
      <c r="K17" s="62"/>
      <c r="L17" s="63"/>
    </row>
    <row r="18" spans="1:12" ht="20.100000000000001" customHeight="1" x14ac:dyDescent="0.3">
      <c r="A18" s="257"/>
      <c r="B18" s="258"/>
      <c r="C18" s="259"/>
      <c r="D18" s="252" t="s">
        <v>99</v>
      </c>
      <c r="E18" s="253"/>
      <c r="F18" s="52">
        <f>'3.예산총괄표'!F20</f>
        <v>0</v>
      </c>
      <c r="G18" s="161">
        <f t="shared" si="0"/>
        <v>0</v>
      </c>
      <c r="H18" s="64"/>
      <c r="I18" s="62"/>
      <c r="J18" s="63"/>
      <c r="K18" s="63"/>
      <c r="L18" s="19"/>
    </row>
    <row r="19" spans="1:12" ht="20.100000000000001" customHeight="1" x14ac:dyDescent="0.3">
      <c r="A19" s="249" t="s">
        <v>180</v>
      </c>
      <c r="B19" s="250"/>
      <c r="C19" s="251"/>
      <c r="D19" s="252" t="s">
        <v>21</v>
      </c>
      <c r="E19" s="253"/>
      <c r="F19" s="52">
        <f>'3.예산총괄표'!F21</f>
        <v>11000000</v>
      </c>
      <c r="G19" s="161">
        <f t="shared" si="0"/>
        <v>9.8214285714285712E-2</v>
      </c>
      <c r="H19" s="64"/>
      <c r="I19" s="62"/>
      <c r="J19" s="19"/>
      <c r="K19" s="19"/>
      <c r="L19" s="19"/>
    </row>
    <row r="20" spans="1:12" ht="20.100000000000001" customHeight="1" x14ac:dyDescent="0.3">
      <c r="A20" s="274" t="s">
        <v>66</v>
      </c>
      <c r="B20" s="261"/>
      <c r="C20" s="261"/>
      <c r="D20" s="261"/>
      <c r="E20" s="262"/>
      <c r="F20" s="5">
        <f>SUM(F13:F19)</f>
        <v>112000000</v>
      </c>
      <c r="G20" s="166">
        <f t="shared" si="0"/>
        <v>1</v>
      </c>
      <c r="H20" s="64"/>
      <c r="I20" s="62"/>
      <c r="J20" s="36"/>
      <c r="K20" s="36"/>
      <c r="L20" s="36"/>
    </row>
    <row r="21" spans="1:12" ht="20.100000000000001" customHeight="1" x14ac:dyDescent="0.3">
      <c r="A21" s="263" t="s">
        <v>86</v>
      </c>
      <c r="B21" s="264"/>
      <c r="C21" s="191"/>
      <c r="D21" s="263" t="s">
        <v>125</v>
      </c>
      <c r="E21" s="264"/>
      <c r="F21" s="265"/>
      <c r="G21" s="167">
        <f>'3.예산총괄표'!F23</f>
        <v>0.107</v>
      </c>
      <c r="H21" s="64"/>
      <c r="I21" s="62"/>
      <c r="J21" s="19"/>
      <c r="K21" s="19"/>
      <c r="L21" s="19"/>
    </row>
    <row r="22" spans="1:12" ht="20.100000000000001" customHeight="1" x14ac:dyDescent="0.3">
      <c r="A22" s="137"/>
      <c r="B22" s="27"/>
      <c r="C22" s="27"/>
      <c r="D22" s="111"/>
      <c r="E22" s="111"/>
      <c r="F22" s="111"/>
      <c r="G22" s="112"/>
      <c r="H22" s="64"/>
      <c r="I22" s="62"/>
      <c r="J22" s="19"/>
      <c r="K22" s="19"/>
      <c r="L22" s="19"/>
    </row>
    <row r="23" spans="1:12" ht="20.100000000000001" customHeight="1" x14ac:dyDescent="0.3">
      <c r="A23" s="137"/>
      <c r="B23" s="27"/>
      <c r="C23" s="27"/>
      <c r="D23" s="111"/>
      <c r="E23" s="111"/>
      <c r="F23" s="111"/>
      <c r="G23" s="112"/>
      <c r="H23" s="64"/>
      <c r="I23" s="62"/>
      <c r="J23" s="19"/>
      <c r="K23" s="19"/>
      <c r="L23" s="19"/>
    </row>
    <row r="24" spans="1:12" ht="20.100000000000001" customHeight="1" x14ac:dyDescent="0.3">
      <c r="A24" s="203"/>
      <c r="B24" s="8"/>
      <c r="C24" s="8"/>
      <c r="D24" s="8"/>
      <c r="E24" s="8"/>
      <c r="F24" s="8"/>
      <c r="G24" s="8"/>
      <c r="H24" s="7"/>
      <c r="I24" s="63"/>
      <c r="J24" s="19"/>
      <c r="K24" s="19"/>
      <c r="L24" s="19"/>
    </row>
    <row r="25" spans="1:12" ht="20.100000000000001" customHeight="1" x14ac:dyDescent="0.3">
      <c r="A25" s="152"/>
      <c r="E25" s="25"/>
      <c r="F25" s="47" t="s">
        <v>187</v>
      </c>
      <c r="G25" s="47" t="s">
        <v>199</v>
      </c>
      <c r="H25" s="47" t="s">
        <v>74</v>
      </c>
    </row>
    <row r="26" spans="1:12" ht="20.100000000000001" customHeight="1" x14ac:dyDescent="0.3">
      <c r="A26" s="135" t="s">
        <v>197</v>
      </c>
      <c r="B26" s="204">
        <f>H26</f>
        <v>112000000</v>
      </c>
      <c r="C26" s="205"/>
      <c r="D26" s="171" t="s">
        <v>164</v>
      </c>
      <c r="F26" s="222">
        <f t="shared" ref="F26:G26" si="1">SUBTOTAL(9,F29:F128)</f>
        <v>100000000</v>
      </c>
      <c r="G26" s="59">
        <f t="shared" si="1"/>
        <v>12000000</v>
      </c>
      <c r="H26" s="59">
        <f>SUBTOTAL(9,H29:H128)</f>
        <v>112000000</v>
      </c>
    </row>
    <row r="27" spans="1:12" ht="20.100000000000001" customHeight="1" x14ac:dyDescent="0.3">
      <c r="A27" s="275" t="s">
        <v>49</v>
      </c>
      <c r="B27" s="276"/>
      <c r="C27" s="277"/>
      <c r="D27" s="278" t="s">
        <v>34</v>
      </c>
      <c r="E27" s="279"/>
      <c r="F27" s="280" t="s">
        <v>106</v>
      </c>
      <c r="G27" s="281"/>
      <c r="H27" s="282"/>
    </row>
    <row r="28" spans="1:12" ht="20.100000000000001" customHeight="1" x14ac:dyDescent="0.3">
      <c r="A28" s="216" t="s">
        <v>43</v>
      </c>
      <c r="B28" s="217" t="s">
        <v>50</v>
      </c>
      <c r="C28" s="218" t="s">
        <v>95</v>
      </c>
      <c r="D28" s="219" t="s">
        <v>81</v>
      </c>
      <c r="E28" s="219" t="s">
        <v>101</v>
      </c>
      <c r="F28" s="220" t="s">
        <v>103</v>
      </c>
      <c r="G28" s="220" t="s">
        <v>108</v>
      </c>
      <c r="H28" s="221" t="s">
        <v>36</v>
      </c>
    </row>
    <row r="29" spans="1:12" ht="20.100000000000001" customHeight="1" x14ac:dyDescent="0.3">
      <c r="A29" s="126">
        <v>1</v>
      </c>
      <c r="B29" s="206" t="s">
        <v>93</v>
      </c>
      <c r="C29" s="207" t="s">
        <v>189</v>
      </c>
      <c r="D29" s="208" t="s">
        <v>88</v>
      </c>
      <c r="E29" s="209" t="s">
        <v>135</v>
      </c>
      <c r="F29" s="173">
        <v>500000</v>
      </c>
      <c r="G29" s="174"/>
      <c r="H29" s="68">
        <f>표7_45[[#This Row],[자기부담금]]+표7_45[[#This Row],[국고보조금]]</f>
        <v>500000</v>
      </c>
      <c r="J29" s="171" t="s">
        <v>26</v>
      </c>
    </row>
    <row r="30" spans="1:12" ht="20.100000000000001" customHeight="1" x14ac:dyDescent="0.3">
      <c r="A30" s="126">
        <v>2</v>
      </c>
      <c r="B30" s="206" t="s">
        <v>93</v>
      </c>
      <c r="C30" s="210" t="s">
        <v>189</v>
      </c>
      <c r="D30" s="211" t="s">
        <v>100</v>
      </c>
      <c r="E30" s="212" t="s">
        <v>151</v>
      </c>
      <c r="F30" s="175">
        <v>500000</v>
      </c>
      <c r="G30" s="175"/>
      <c r="H30" s="68">
        <f>표7_45[[#This Row],[자기부담금]]+표7_45[[#This Row],[국고보조금]]</f>
        <v>500000</v>
      </c>
      <c r="J30" s="171"/>
    </row>
    <row r="31" spans="1:12" ht="20.100000000000001" customHeight="1" x14ac:dyDescent="0.3">
      <c r="A31" s="126">
        <v>3</v>
      </c>
      <c r="B31" s="33" t="s">
        <v>93</v>
      </c>
      <c r="C31" s="213" t="s">
        <v>189</v>
      </c>
      <c r="D31" s="214" t="s">
        <v>70</v>
      </c>
      <c r="E31" s="215" t="s">
        <v>24</v>
      </c>
      <c r="F31" s="176">
        <v>900000</v>
      </c>
      <c r="G31" s="177"/>
      <c r="H31" s="70">
        <f>표7_45[[#This Row],[자기부담금]]+표7_45[[#This Row],[국고보조금]]</f>
        <v>900000</v>
      </c>
    </row>
    <row r="32" spans="1:12" ht="20.100000000000001" customHeight="1" x14ac:dyDescent="0.3">
      <c r="A32" s="126">
        <v>4</v>
      </c>
      <c r="B32" s="82" t="s">
        <v>76</v>
      </c>
      <c r="C32" s="193" t="s">
        <v>73</v>
      </c>
      <c r="D32" s="83" t="s">
        <v>85</v>
      </c>
      <c r="E32" s="84" t="s">
        <v>133</v>
      </c>
      <c r="F32" s="178">
        <v>23000000</v>
      </c>
      <c r="G32" s="179">
        <v>1000000</v>
      </c>
      <c r="H32" s="68">
        <f>표7_45[[#This Row],[자기부담금]]+표7_45[[#This Row],[국고보조금]]</f>
        <v>24000000</v>
      </c>
    </row>
    <row r="33" spans="1:19" ht="20.100000000000001" customHeight="1" x14ac:dyDescent="0.3">
      <c r="A33" s="126">
        <v>5</v>
      </c>
      <c r="B33" s="82" t="s">
        <v>76</v>
      </c>
      <c r="C33" s="194" t="s">
        <v>73</v>
      </c>
      <c r="D33" s="113" t="s">
        <v>88</v>
      </c>
      <c r="E33" s="115" t="s">
        <v>191</v>
      </c>
      <c r="F33" s="173">
        <v>1000000</v>
      </c>
      <c r="G33" s="174">
        <v>1000000</v>
      </c>
      <c r="H33" s="68">
        <f>표7_45[[#This Row],[자기부담금]]+표7_45[[#This Row],[국고보조금]]</f>
        <v>2000000</v>
      </c>
    </row>
    <row r="34" spans="1:19" ht="20.100000000000001" customHeight="1" x14ac:dyDescent="0.3">
      <c r="A34" s="126">
        <v>6</v>
      </c>
      <c r="B34" s="82" t="s">
        <v>76</v>
      </c>
      <c r="C34" s="193" t="s">
        <v>73</v>
      </c>
      <c r="D34" s="83" t="s">
        <v>77</v>
      </c>
      <c r="E34" s="84" t="s">
        <v>116</v>
      </c>
      <c r="F34" s="178">
        <v>5000000</v>
      </c>
      <c r="G34" s="179"/>
      <c r="H34" s="68">
        <f>표7_45[[#This Row],[자기부담금]]+표7_45[[#This Row],[국고보조금]]</f>
        <v>5000000</v>
      </c>
    </row>
    <row r="35" spans="1:19" ht="20.100000000000001" customHeight="1" x14ac:dyDescent="0.3">
      <c r="A35" s="126">
        <v>7</v>
      </c>
      <c r="B35" s="82" t="s">
        <v>76</v>
      </c>
      <c r="C35" s="82" t="s">
        <v>1</v>
      </c>
      <c r="D35" s="46" t="s">
        <v>88</v>
      </c>
      <c r="E35" s="115" t="s">
        <v>191</v>
      </c>
      <c r="F35" s="173">
        <v>500000</v>
      </c>
      <c r="G35" s="174"/>
      <c r="H35" s="68">
        <f>표7_45[[#This Row],[자기부담금]]+표7_45[[#This Row],[국고보조금]]</f>
        <v>500000</v>
      </c>
    </row>
    <row r="36" spans="1:19" ht="20.100000000000001" customHeight="1" x14ac:dyDescent="0.3">
      <c r="A36" s="126">
        <v>8</v>
      </c>
      <c r="B36" s="82" t="s">
        <v>93</v>
      </c>
      <c r="C36" s="82" t="s">
        <v>1</v>
      </c>
      <c r="D36" s="118" t="s">
        <v>79</v>
      </c>
      <c r="E36" s="115" t="s">
        <v>150</v>
      </c>
      <c r="F36" s="180">
        <v>500000</v>
      </c>
      <c r="G36" s="181"/>
      <c r="H36" s="68">
        <f>표7_45[[#This Row],[자기부담금]]+표7_45[[#This Row],[국고보조금]]</f>
        <v>500000</v>
      </c>
    </row>
    <row r="37" spans="1:19" ht="20.100000000000001" customHeight="1" x14ac:dyDescent="0.3">
      <c r="A37" s="126">
        <v>9</v>
      </c>
      <c r="B37" s="82" t="s">
        <v>93</v>
      </c>
      <c r="C37" s="82" t="s">
        <v>1</v>
      </c>
      <c r="D37" s="86" t="s">
        <v>70</v>
      </c>
      <c r="E37" s="85" t="s">
        <v>144</v>
      </c>
      <c r="F37" s="175">
        <v>5000000</v>
      </c>
      <c r="G37" s="182"/>
      <c r="H37" s="69">
        <f>표7_45[[#This Row],[자기부담금]]+표7_45[[#This Row],[국고보조금]]</f>
        <v>5000000</v>
      </c>
      <c r="I37" s="66"/>
    </row>
    <row r="38" spans="1:19" ht="20.100000000000001" customHeight="1" x14ac:dyDescent="0.3">
      <c r="A38" s="126">
        <v>10</v>
      </c>
      <c r="B38" s="82" t="s">
        <v>93</v>
      </c>
      <c r="C38" s="82" t="s">
        <v>91</v>
      </c>
      <c r="D38" s="86" t="s">
        <v>70</v>
      </c>
      <c r="E38" s="85" t="s">
        <v>127</v>
      </c>
      <c r="F38" s="175">
        <v>9000000</v>
      </c>
      <c r="G38" s="182"/>
      <c r="H38" s="69">
        <f>표7_45[[#This Row],[자기부담금]]+표7_45[[#This Row],[국고보조금]]</f>
        <v>9000000</v>
      </c>
      <c r="I38" s="66"/>
    </row>
    <row r="39" spans="1:19" ht="20.100000000000001" customHeight="1" x14ac:dyDescent="0.3">
      <c r="A39" s="126">
        <v>11</v>
      </c>
      <c r="B39" s="82" t="s">
        <v>93</v>
      </c>
      <c r="C39" s="82" t="s">
        <v>91</v>
      </c>
      <c r="D39" s="87" t="s">
        <v>70</v>
      </c>
      <c r="E39" s="85" t="s">
        <v>126</v>
      </c>
      <c r="F39" s="175">
        <v>1000000</v>
      </c>
      <c r="G39" s="182"/>
      <c r="H39" s="70">
        <f>표7_45[[#This Row],[자기부담금]]+표7_45[[#This Row],[국고보조금]]</f>
        <v>1000000</v>
      </c>
      <c r="I39" s="66"/>
    </row>
    <row r="40" spans="1:19" ht="20.100000000000001" customHeight="1" x14ac:dyDescent="0.3">
      <c r="A40" s="126">
        <v>12</v>
      </c>
      <c r="B40" s="82" t="s">
        <v>93</v>
      </c>
      <c r="C40" s="82" t="s">
        <v>91</v>
      </c>
      <c r="D40" s="87" t="s">
        <v>70</v>
      </c>
      <c r="E40" s="85" t="s">
        <v>121</v>
      </c>
      <c r="F40" s="175">
        <v>3000000</v>
      </c>
      <c r="G40" s="182"/>
      <c r="H40" s="70">
        <f>표7_45[[#This Row],[자기부담금]]+표7_45[[#This Row],[국고보조금]]</f>
        <v>3000000</v>
      </c>
      <c r="I40" s="66"/>
    </row>
    <row r="41" spans="1:19" ht="20.100000000000001" customHeight="1" x14ac:dyDescent="0.3">
      <c r="A41" s="126">
        <v>13</v>
      </c>
      <c r="B41" s="82" t="s">
        <v>93</v>
      </c>
      <c r="C41" s="82" t="s">
        <v>91</v>
      </c>
      <c r="D41" s="87" t="s">
        <v>70</v>
      </c>
      <c r="E41" s="85" t="s">
        <v>119</v>
      </c>
      <c r="F41" s="175">
        <v>2000000</v>
      </c>
      <c r="G41" s="182"/>
      <c r="H41" s="70">
        <f>표7_45[[#This Row],[자기부담금]]+표7_45[[#This Row],[국고보조금]]</f>
        <v>2000000</v>
      </c>
      <c r="I41" s="66"/>
    </row>
    <row r="42" spans="1:19" s="2" customFormat="1" ht="20.100000000000001" customHeight="1" x14ac:dyDescent="0.3">
      <c r="A42" s="126">
        <v>14</v>
      </c>
      <c r="B42" s="57" t="s">
        <v>93</v>
      </c>
      <c r="C42" s="82" t="s">
        <v>91</v>
      </c>
      <c r="D42" s="58" t="s">
        <v>70</v>
      </c>
      <c r="E42" s="88" t="s">
        <v>128</v>
      </c>
      <c r="F42" s="183">
        <v>10000000</v>
      </c>
      <c r="G42" s="184"/>
      <c r="H42" s="71">
        <f>표7_45[[#This Row],[자기부담금]]+표7_45[[#This Row],[국고보조금]]</f>
        <v>10000000</v>
      </c>
      <c r="O42"/>
      <c r="P42"/>
      <c r="Q42"/>
      <c r="R42"/>
      <c r="S42"/>
    </row>
    <row r="43" spans="1:19" s="2" customFormat="1" ht="20.100000000000001" customHeight="1" x14ac:dyDescent="0.3">
      <c r="A43" s="126">
        <v>15</v>
      </c>
      <c r="B43" s="57" t="s">
        <v>93</v>
      </c>
      <c r="C43" s="82" t="s">
        <v>91</v>
      </c>
      <c r="D43" s="58" t="s">
        <v>70</v>
      </c>
      <c r="E43" s="88" t="s">
        <v>117</v>
      </c>
      <c r="F43" s="183">
        <v>10000000</v>
      </c>
      <c r="G43" s="184"/>
      <c r="H43" s="71">
        <f>표7_45[[#This Row],[자기부담금]]+표7_45[[#This Row],[국고보조금]]</f>
        <v>10000000</v>
      </c>
      <c r="O43"/>
      <c r="P43"/>
      <c r="Q43"/>
      <c r="R43"/>
      <c r="S43"/>
    </row>
    <row r="44" spans="1:19" s="2" customFormat="1" ht="20.100000000000001" customHeight="1" x14ac:dyDescent="0.3">
      <c r="A44" s="126">
        <v>16</v>
      </c>
      <c r="B44" s="57" t="s">
        <v>93</v>
      </c>
      <c r="C44" s="82" t="s">
        <v>91</v>
      </c>
      <c r="D44" s="58" t="s">
        <v>70</v>
      </c>
      <c r="E44" s="88" t="s">
        <v>122</v>
      </c>
      <c r="F44" s="183">
        <v>10000000</v>
      </c>
      <c r="G44" s="184"/>
      <c r="H44" s="71">
        <f>표7_45[[#This Row],[자기부담금]]+표7_45[[#This Row],[국고보조금]]</f>
        <v>10000000</v>
      </c>
      <c r="O44"/>
      <c r="P44"/>
      <c r="Q44"/>
      <c r="R44"/>
      <c r="S44"/>
    </row>
    <row r="45" spans="1:19" s="2" customFormat="1" ht="20.100000000000001" customHeight="1" x14ac:dyDescent="0.3">
      <c r="A45" s="126">
        <v>17</v>
      </c>
      <c r="B45" s="57" t="s">
        <v>93</v>
      </c>
      <c r="C45" s="193" t="s">
        <v>0</v>
      </c>
      <c r="D45" s="58" t="s">
        <v>70</v>
      </c>
      <c r="E45" s="88" t="s">
        <v>146</v>
      </c>
      <c r="F45" s="183">
        <v>8000000</v>
      </c>
      <c r="G45" s="184"/>
      <c r="H45" s="71">
        <f>표7_45[[#This Row],[자기부담금]]+표7_45[[#This Row],[국고보조금]]</f>
        <v>8000000</v>
      </c>
      <c r="O45"/>
      <c r="P45"/>
      <c r="Q45"/>
      <c r="R45"/>
      <c r="S45"/>
    </row>
    <row r="46" spans="1:19" s="2" customFormat="1" ht="20.100000000000001" customHeight="1" x14ac:dyDescent="0.3">
      <c r="A46" s="126">
        <v>18</v>
      </c>
      <c r="B46" s="57" t="s">
        <v>93</v>
      </c>
      <c r="C46" s="193" t="s">
        <v>0</v>
      </c>
      <c r="D46" s="116" t="s">
        <v>70</v>
      </c>
      <c r="E46" s="117" t="s">
        <v>123</v>
      </c>
      <c r="F46" s="176">
        <v>5500000</v>
      </c>
      <c r="G46" s="177">
        <v>5000000</v>
      </c>
      <c r="H46" s="71">
        <f>표7_45[[#This Row],[자기부담금]]+표7_45[[#This Row],[국고보조금]]</f>
        <v>10500000</v>
      </c>
      <c r="O46"/>
      <c r="P46"/>
      <c r="Q46"/>
      <c r="R46"/>
      <c r="S46"/>
    </row>
    <row r="47" spans="1:19" s="2" customFormat="1" ht="20.100000000000001" customHeight="1" x14ac:dyDescent="0.3">
      <c r="A47" s="126">
        <v>19</v>
      </c>
      <c r="B47" s="57" t="s">
        <v>93</v>
      </c>
      <c r="C47" s="193" t="s">
        <v>0</v>
      </c>
      <c r="D47" s="90" t="s">
        <v>44</v>
      </c>
      <c r="E47" s="89" t="s">
        <v>207</v>
      </c>
      <c r="F47" s="183"/>
      <c r="G47" s="184">
        <v>2000000</v>
      </c>
      <c r="H47" s="71">
        <f>표7_45[[#This Row],[자기부담금]]+표7_45[[#This Row],[국고보조금]]</f>
        <v>2000000</v>
      </c>
      <c r="O47"/>
      <c r="P47"/>
      <c r="Q47"/>
      <c r="R47"/>
      <c r="S47"/>
    </row>
    <row r="48" spans="1:19" s="2" customFormat="1" ht="20.100000000000001" customHeight="1" x14ac:dyDescent="0.3">
      <c r="A48" s="126">
        <v>20</v>
      </c>
      <c r="B48" s="57" t="s">
        <v>93</v>
      </c>
      <c r="C48" s="193" t="s">
        <v>0</v>
      </c>
      <c r="D48" s="119" t="s">
        <v>44</v>
      </c>
      <c r="E48" s="114" t="s">
        <v>115</v>
      </c>
      <c r="F48" s="176"/>
      <c r="G48" s="177">
        <v>3000000</v>
      </c>
      <c r="H48" s="71">
        <f>표7_45[[#This Row],[자기부담금]]+표7_45[[#This Row],[국고보조금]]</f>
        <v>3000000</v>
      </c>
      <c r="O48"/>
      <c r="P48"/>
      <c r="Q48"/>
      <c r="R48"/>
      <c r="S48"/>
    </row>
    <row r="49" spans="1:19" s="2" customFormat="1" ht="20.100000000000001" customHeight="1" x14ac:dyDescent="0.3">
      <c r="A49" s="126">
        <v>21</v>
      </c>
      <c r="B49" s="57" t="s">
        <v>93</v>
      </c>
      <c r="C49" s="193" t="s">
        <v>0</v>
      </c>
      <c r="D49" s="113" t="s">
        <v>80</v>
      </c>
      <c r="E49" s="114" t="s">
        <v>145</v>
      </c>
      <c r="F49" s="176">
        <v>3000000</v>
      </c>
      <c r="G49" s="177"/>
      <c r="H49" s="71">
        <f>표7_45[[#This Row],[자기부담금]]+표7_45[[#This Row],[국고보조금]]</f>
        <v>3000000</v>
      </c>
      <c r="O49"/>
      <c r="P49"/>
      <c r="Q49"/>
      <c r="R49"/>
      <c r="S49"/>
    </row>
    <row r="50" spans="1:19" s="2" customFormat="1" ht="20.100000000000001" customHeight="1" x14ac:dyDescent="0.3">
      <c r="A50" s="126">
        <v>22</v>
      </c>
      <c r="B50" s="57" t="s">
        <v>76</v>
      </c>
      <c r="C50" s="193" t="s">
        <v>0</v>
      </c>
      <c r="D50" s="113" t="s">
        <v>44</v>
      </c>
      <c r="E50" s="114" t="s">
        <v>132</v>
      </c>
      <c r="F50" s="176">
        <v>400000</v>
      </c>
      <c r="G50" s="177"/>
      <c r="H50" s="71">
        <f>표7_45[[#This Row],[자기부담금]]+표7_45[[#This Row],[국고보조금]]</f>
        <v>400000</v>
      </c>
      <c r="O50"/>
      <c r="P50"/>
      <c r="Q50"/>
      <c r="R50"/>
      <c r="S50"/>
    </row>
    <row r="51" spans="1:19" s="2" customFormat="1" ht="20.100000000000001" customHeight="1" x14ac:dyDescent="0.3">
      <c r="A51" s="126">
        <v>23</v>
      </c>
      <c r="B51" s="57" t="s">
        <v>93</v>
      </c>
      <c r="C51" s="193" t="s">
        <v>0</v>
      </c>
      <c r="D51" s="113" t="s">
        <v>96</v>
      </c>
      <c r="E51" s="114" t="s">
        <v>134</v>
      </c>
      <c r="F51" s="176">
        <v>1200000</v>
      </c>
      <c r="G51" s="177"/>
      <c r="H51" s="71">
        <f>표7_45[[#This Row],[자기부담금]]+표7_45[[#This Row],[국고보조금]]</f>
        <v>1200000</v>
      </c>
      <c r="O51"/>
      <c r="P51"/>
      <c r="Q51"/>
      <c r="R51"/>
      <c r="S51"/>
    </row>
    <row r="52" spans="1:19" s="2" customFormat="1" ht="20.100000000000001" customHeight="1" x14ac:dyDescent="0.3">
      <c r="A52" s="126">
        <v>24</v>
      </c>
      <c r="B52" s="57"/>
      <c r="C52" s="195"/>
      <c r="D52" s="55"/>
      <c r="E52" s="88"/>
      <c r="F52" s="183"/>
      <c r="G52" s="184"/>
      <c r="H52" s="71">
        <f>표7_45[[#This Row],[자기부담금]]+표7_45[[#This Row],[국고보조금]]</f>
        <v>0</v>
      </c>
      <c r="O52"/>
      <c r="P52"/>
      <c r="Q52"/>
      <c r="R52"/>
      <c r="S52"/>
    </row>
    <row r="53" spans="1:19" s="2" customFormat="1" ht="20.100000000000001" customHeight="1" x14ac:dyDescent="0.3">
      <c r="A53" s="126">
        <v>25</v>
      </c>
      <c r="B53" s="57"/>
      <c r="C53" s="195"/>
      <c r="D53" s="55"/>
      <c r="E53" s="88"/>
      <c r="F53" s="183"/>
      <c r="G53" s="184"/>
      <c r="H53" s="71">
        <f>표7_45[[#This Row],[자기부담금]]+표7_45[[#This Row],[국고보조금]]</f>
        <v>0</v>
      </c>
      <c r="O53"/>
      <c r="P53"/>
      <c r="Q53"/>
      <c r="R53"/>
      <c r="S53"/>
    </row>
    <row r="54" spans="1:19" s="2" customFormat="1" ht="20.100000000000001" customHeight="1" x14ac:dyDescent="0.3">
      <c r="A54" s="126">
        <v>26</v>
      </c>
      <c r="B54" s="57"/>
      <c r="C54" s="195"/>
      <c r="D54" s="55"/>
      <c r="E54" s="88"/>
      <c r="F54" s="183"/>
      <c r="G54" s="184"/>
      <c r="H54" s="71">
        <f>표7_45[[#This Row],[자기부담금]]+표7_45[[#This Row],[국고보조금]]</f>
        <v>0</v>
      </c>
      <c r="O54"/>
      <c r="P54"/>
      <c r="Q54"/>
      <c r="R54"/>
      <c r="S54"/>
    </row>
    <row r="55" spans="1:19" s="2" customFormat="1" ht="20.100000000000001" customHeight="1" x14ac:dyDescent="0.3">
      <c r="A55" s="126">
        <v>27</v>
      </c>
      <c r="B55" s="57"/>
      <c r="C55" s="195"/>
      <c r="D55" s="55"/>
      <c r="E55" s="88"/>
      <c r="F55" s="183"/>
      <c r="G55" s="184"/>
      <c r="H55" s="71">
        <f>표7_45[[#This Row],[자기부담금]]+표7_45[[#This Row],[국고보조금]]</f>
        <v>0</v>
      </c>
      <c r="O55"/>
      <c r="P55"/>
      <c r="Q55"/>
      <c r="R55"/>
      <c r="S55"/>
    </row>
    <row r="56" spans="1:19" s="2" customFormat="1" ht="20.100000000000001" customHeight="1" x14ac:dyDescent="0.3">
      <c r="A56" s="126">
        <v>28</v>
      </c>
      <c r="B56" s="57"/>
      <c r="C56" s="195"/>
      <c r="D56" s="55"/>
      <c r="E56" s="88"/>
      <c r="F56" s="183"/>
      <c r="G56" s="184"/>
      <c r="H56" s="71">
        <f>표7_45[[#This Row],[자기부담금]]+표7_45[[#This Row],[국고보조금]]</f>
        <v>0</v>
      </c>
      <c r="O56"/>
      <c r="P56"/>
      <c r="Q56"/>
      <c r="R56"/>
      <c r="S56"/>
    </row>
    <row r="57" spans="1:19" s="2" customFormat="1" ht="20.100000000000001" customHeight="1" x14ac:dyDescent="0.3">
      <c r="A57" s="126">
        <v>29</v>
      </c>
      <c r="B57" s="57"/>
      <c r="C57" s="195"/>
      <c r="D57" s="55"/>
      <c r="E57" s="88"/>
      <c r="F57" s="183"/>
      <c r="G57" s="184"/>
      <c r="H57" s="71">
        <f>표7_45[[#This Row],[자기부담금]]+표7_45[[#This Row],[국고보조금]]</f>
        <v>0</v>
      </c>
      <c r="O57"/>
      <c r="P57"/>
      <c r="Q57"/>
      <c r="R57"/>
      <c r="S57"/>
    </row>
    <row r="58" spans="1:19" s="2" customFormat="1" ht="20.100000000000001" customHeight="1" x14ac:dyDescent="0.3">
      <c r="A58" s="126">
        <v>30</v>
      </c>
      <c r="B58" s="57"/>
      <c r="C58" s="195"/>
      <c r="D58" s="55"/>
      <c r="E58" s="88"/>
      <c r="F58" s="183"/>
      <c r="G58" s="184"/>
      <c r="H58" s="71">
        <f>표7_45[[#This Row],[자기부담금]]+표7_45[[#This Row],[국고보조금]]</f>
        <v>0</v>
      </c>
      <c r="O58"/>
      <c r="P58"/>
      <c r="Q58"/>
      <c r="R58"/>
      <c r="S58"/>
    </row>
    <row r="59" spans="1:19" s="2" customFormat="1" ht="20.100000000000001" customHeight="1" x14ac:dyDescent="0.3">
      <c r="A59" s="126">
        <v>31</v>
      </c>
      <c r="B59" s="57"/>
      <c r="C59" s="195"/>
      <c r="D59" s="55"/>
      <c r="E59" s="88"/>
      <c r="F59" s="183"/>
      <c r="G59" s="184"/>
      <c r="H59" s="71">
        <f>표7_45[[#This Row],[자기부담금]]+표7_45[[#This Row],[국고보조금]]</f>
        <v>0</v>
      </c>
      <c r="O59"/>
      <c r="P59"/>
      <c r="Q59"/>
      <c r="R59"/>
      <c r="S59"/>
    </row>
    <row r="60" spans="1:19" s="2" customFormat="1" ht="20.100000000000001" customHeight="1" x14ac:dyDescent="0.3">
      <c r="A60" s="126">
        <v>32</v>
      </c>
      <c r="B60" s="57"/>
      <c r="C60" s="195"/>
      <c r="D60" s="55"/>
      <c r="E60" s="88"/>
      <c r="F60" s="183"/>
      <c r="G60" s="184"/>
      <c r="H60" s="71">
        <f>표7_45[[#This Row],[자기부담금]]+표7_45[[#This Row],[국고보조금]]</f>
        <v>0</v>
      </c>
      <c r="O60"/>
      <c r="P60"/>
      <c r="Q60"/>
      <c r="R60"/>
      <c r="S60"/>
    </row>
    <row r="61" spans="1:19" s="2" customFormat="1" ht="20.100000000000001" customHeight="1" x14ac:dyDescent="0.3">
      <c r="A61" s="126">
        <v>33</v>
      </c>
      <c r="B61" s="57"/>
      <c r="C61" s="195"/>
      <c r="D61" s="55"/>
      <c r="E61" s="88"/>
      <c r="F61" s="183"/>
      <c r="G61" s="184"/>
      <c r="H61" s="71">
        <f>표7_45[[#This Row],[자기부담금]]+표7_45[[#This Row],[국고보조금]]</f>
        <v>0</v>
      </c>
      <c r="O61"/>
      <c r="P61"/>
      <c r="Q61"/>
      <c r="R61"/>
      <c r="S61"/>
    </row>
    <row r="62" spans="1:19" s="2" customFormat="1" ht="20.100000000000001" customHeight="1" x14ac:dyDescent="0.3">
      <c r="A62" s="126">
        <v>34</v>
      </c>
      <c r="B62" s="57"/>
      <c r="C62" s="195"/>
      <c r="D62" s="55"/>
      <c r="E62" s="88"/>
      <c r="F62" s="183"/>
      <c r="G62" s="184"/>
      <c r="H62" s="71">
        <f>표7_45[[#This Row],[자기부담금]]+표7_45[[#This Row],[국고보조금]]</f>
        <v>0</v>
      </c>
      <c r="O62"/>
      <c r="P62"/>
      <c r="Q62"/>
      <c r="R62"/>
      <c r="S62"/>
    </row>
    <row r="63" spans="1:19" s="2" customFormat="1" ht="20.100000000000001" customHeight="1" x14ac:dyDescent="0.3">
      <c r="A63" s="126">
        <v>35</v>
      </c>
      <c r="B63" s="57"/>
      <c r="C63" s="195"/>
      <c r="D63" s="55"/>
      <c r="E63" s="88"/>
      <c r="F63" s="183"/>
      <c r="G63" s="184"/>
      <c r="H63" s="71">
        <f>표7_45[[#This Row],[자기부담금]]+표7_45[[#This Row],[국고보조금]]</f>
        <v>0</v>
      </c>
      <c r="O63"/>
      <c r="P63"/>
      <c r="Q63"/>
      <c r="R63"/>
      <c r="S63"/>
    </row>
    <row r="64" spans="1:19" s="2" customFormat="1" ht="20.100000000000001" customHeight="1" x14ac:dyDescent="0.3">
      <c r="A64" s="126">
        <v>36</v>
      </c>
      <c r="B64" s="57"/>
      <c r="C64" s="195"/>
      <c r="D64" s="55"/>
      <c r="E64" s="88"/>
      <c r="F64" s="183"/>
      <c r="G64" s="184"/>
      <c r="H64" s="71">
        <f>표7_45[[#This Row],[자기부담금]]+표7_45[[#This Row],[국고보조금]]</f>
        <v>0</v>
      </c>
      <c r="O64"/>
      <c r="P64"/>
      <c r="Q64"/>
      <c r="R64"/>
      <c r="S64"/>
    </row>
    <row r="65" spans="1:19" s="2" customFormat="1" ht="20.100000000000001" customHeight="1" x14ac:dyDescent="0.3">
      <c r="A65" s="126">
        <v>37</v>
      </c>
      <c r="B65" s="57"/>
      <c r="C65" s="195"/>
      <c r="D65" s="55"/>
      <c r="E65" s="88"/>
      <c r="F65" s="183"/>
      <c r="G65" s="184"/>
      <c r="H65" s="71">
        <f>표7_45[[#This Row],[자기부담금]]+표7_45[[#This Row],[국고보조금]]</f>
        <v>0</v>
      </c>
      <c r="O65"/>
      <c r="P65"/>
      <c r="Q65"/>
      <c r="R65"/>
      <c r="S65"/>
    </row>
    <row r="66" spans="1:19" s="2" customFormat="1" ht="20.100000000000001" customHeight="1" x14ac:dyDescent="0.3">
      <c r="A66" s="126">
        <v>38</v>
      </c>
      <c r="B66" s="57"/>
      <c r="C66" s="195"/>
      <c r="D66" s="55"/>
      <c r="E66" s="88"/>
      <c r="F66" s="183"/>
      <c r="G66" s="184"/>
      <c r="H66" s="71">
        <f>표7_45[[#This Row],[자기부담금]]+표7_45[[#This Row],[국고보조금]]</f>
        <v>0</v>
      </c>
      <c r="O66"/>
      <c r="P66"/>
      <c r="Q66"/>
      <c r="R66"/>
      <c r="S66"/>
    </row>
    <row r="67" spans="1:19" s="2" customFormat="1" ht="20.100000000000001" customHeight="1" x14ac:dyDescent="0.3">
      <c r="A67" s="126">
        <v>39</v>
      </c>
      <c r="B67" s="57"/>
      <c r="C67" s="195"/>
      <c r="D67" s="55"/>
      <c r="E67" s="88"/>
      <c r="F67" s="183"/>
      <c r="G67" s="184"/>
      <c r="H67" s="71">
        <f>표7_45[[#This Row],[자기부담금]]+표7_45[[#This Row],[국고보조금]]</f>
        <v>0</v>
      </c>
      <c r="O67"/>
      <c r="P67"/>
      <c r="Q67"/>
      <c r="R67"/>
      <c r="S67"/>
    </row>
    <row r="68" spans="1:19" s="2" customFormat="1" ht="20.100000000000001" customHeight="1" x14ac:dyDescent="0.3">
      <c r="A68" s="126">
        <v>40</v>
      </c>
      <c r="B68" s="57"/>
      <c r="C68" s="195"/>
      <c r="D68" s="55"/>
      <c r="E68" s="88"/>
      <c r="F68" s="183"/>
      <c r="G68" s="184"/>
      <c r="H68" s="71">
        <f>표7_45[[#This Row],[자기부담금]]+표7_45[[#This Row],[국고보조금]]</f>
        <v>0</v>
      </c>
      <c r="O68"/>
      <c r="P68"/>
      <c r="Q68"/>
      <c r="R68"/>
      <c r="S68"/>
    </row>
    <row r="69" spans="1:19" s="2" customFormat="1" ht="20.100000000000001" customHeight="1" x14ac:dyDescent="0.3">
      <c r="A69" s="126">
        <v>41</v>
      </c>
      <c r="B69" s="57"/>
      <c r="C69" s="195"/>
      <c r="D69" s="55"/>
      <c r="E69" s="88"/>
      <c r="F69" s="183"/>
      <c r="G69" s="184"/>
      <c r="H69" s="71">
        <f>표7_45[[#This Row],[자기부담금]]+표7_45[[#This Row],[국고보조금]]</f>
        <v>0</v>
      </c>
      <c r="O69"/>
      <c r="P69"/>
      <c r="Q69"/>
      <c r="R69"/>
      <c r="S69"/>
    </row>
    <row r="70" spans="1:19" s="2" customFormat="1" ht="20.100000000000001" customHeight="1" x14ac:dyDescent="0.3">
      <c r="A70" s="126">
        <v>42</v>
      </c>
      <c r="B70" s="57"/>
      <c r="C70" s="195"/>
      <c r="D70" s="55"/>
      <c r="E70" s="88"/>
      <c r="F70" s="183"/>
      <c r="G70" s="184"/>
      <c r="H70" s="71">
        <f>표7_45[[#This Row],[자기부담금]]+표7_45[[#This Row],[국고보조금]]</f>
        <v>0</v>
      </c>
      <c r="O70"/>
      <c r="P70"/>
      <c r="Q70"/>
      <c r="R70"/>
      <c r="S70"/>
    </row>
    <row r="71" spans="1:19" s="2" customFormat="1" ht="20.100000000000001" customHeight="1" x14ac:dyDescent="0.3">
      <c r="A71" s="126">
        <v>43</v>
      </c>
      <c r="B71" s="57"/>
      <c r="C71" s="195"/>
      <c r="D71" s="55"/>
      <c r="E71" s="88"/>
      <c r="F71" s="183"/>
      <c r="G71" s="184"/>
      <c r="H71" s="71">
        <f>표7_45[[#This Row],[자기부담금]]+표7_45[[#This Row],[국고보조금]]</f>
        <v>0</v>
      </c>
      <c r="O71"/>
      <c r="P71"/>
      <c r="Q71"/>
      <c r="R71"/>
      <c r="S71"/>
    </row>
    <row r="72" spans="1:19" s="2" customFormat="1" ht="20.100000000000001" customHeight="1" x14ac:dyDescent="0.3">
      <c r="A72" s="126">
        <v>44</v>
      </c>
      <c r="B72" s="57"/>
      <c r="C72" s="195"/>
      <c r="D72" s="58"/>
      <c r="E72" s="88"/>
      <c r="F72" s="183"/>
      <c r="G72" s="184"/>
      <c r="H72" s="71">
        <f>표7_45[[#This Row],[자기부담금]]+표7_45[[#This Row],[국고보조금]]</f>
        <v>0</v>
      </c>
      <c r="O72"/>
      <c r="P72"/>
      <c r="Q72"/>
      <c r="R72"/>
      <c r="S72"/>
    </row>
    <row r="73" spans="1:19" s="2" customFormat="1" ht="20.100000000000001" customHeight="1" x14ac:dyDescent="0.3">
      <c r="A73" s="126">
        <v>45</v>
      </c>
      <c r="B73" s="33"/>
      <c r="C73" s="196"/>
      <c r="D73" s="55"/>
      <c r="E73" s="56"/>
      <c r="F73" s="185"/>
      <c r="G73" s="186"/>
      <c r="H73" s="71">
        <f>표7_45[[#This Row],[자기부담금]]+표7_45[[#This Row],[국고보조금]]</f>
        <v>0</v>
      </c>
      <c r="O73"/>
      <c r="P73"/>
      <c r="Q73"/>
      <c r="R73"/>
      <c r="S73"/>
    </row>
    <row r="74" spans="1:19" s="2" customFormat="1" ht="20.100000000000001" customHeight="1" x14ac:dyDescent="0.3">
      <c r="A74" s="126">
        <v>46</v>
      </c>
      <c r="B74" s="33"/>
      <c r="C74" s="196"/>
      <c r="D74" s="55"/>
      <c r="E74" s="56"/>
      <c r="F74" s="185"/>
      <c r="G74" s="186"/>
      <c r="H74" s="71">
        <f>표7_45[[#This Row],[자기부담금]]+표7_45[[#This Row],[국고보조금]]</f>
        <v>0</v>
      </c>
      <c r="O74"/>
      <c r="P74"/>
      <c r="Q74"/>
      <c r="R74"/>
      <c r="S74"/>
    </row>
    <row r="75" spans="1:19" s="2" customFormat="1" ht="20.100000000000001" customHeight="1" x14ac:dyDescent="0.3">
      <c r="A75" s="126">
        <v>47</v>
      </c>
      <c r="B75" s="33"/>
      <c r="C75" s="196"/>
      <c r="D75" s="55"/>
      <c r="E75" s="56"/>
      <c r="F75" s="185"/>
      <c r="G75" s="186"/>
      <c r="H75" s="71">
        <f>표7_45[[#This Row],[자기부담금]]+표7_45[[#This Row],[국고보조금]]</f>
        <v>0</v>
      </c>
      <c r="O75"/>
      <c r="P75"/>
      <c r="Q75"/>
      <c r="R75"/>
      <c r="S75"/>
    </row>
    <row r="76" spans="1:19" s="2" customFormat="1" ht="20.100000000000001" customHeight="1" x14ac:dyDescent="0.3">
      <c r="A76" s="126">
        <v>48</v>
      </c>
      <c r="B76" s="33"/>
      <c r="C76" s="196"/>
      <c r="D76" s="55"/>
      <c r="E76" s="56"/>
      <c r="F76" s="185"/>
      <c r="G76" s="186"/>
      <c r="H76" s="71">
        <f>표7_45[[#This Row],[자기부담금]]+표7_45[[#This Row],[국고보조금]]</f>
        <v>0</v>
      </c>
      <c r="O76"/>
      <c r="P76"/>
      <c r="Q76"/>
      <c r="R76"/>
      <c r="S76"/>
    </row>
    <row r="77" spans="1:19" s="2" customFormat="1" ht="20.100000000000001" customHeight="1" x14ac:dyDescent="0.3">
      <c r="A77" s="126">
        <v>49</v>
      </c>
      <c r="B77" s="33"/>
      <c r="C77" s="196"/>
      <c r="D77" s="55"/>
      <c r="E77" s="56"/>
      <c r="F77" s="185"/>
      <c r="G77" s="186"/>
      <c r="H77" s="71">
        <f>표7_45[[#This Row],[자기부담금]]+표7_45[[#This Row],[국고보조금]]</f>
        <v>0</v>
      </c>
      <c r="O77"/>
      <c r="P77"/>
      <c r="Q77"/>
      <c r="R77"/>
      <c r="S77"/>
    </row>
    <row r="78" spans="1:19" s="2" customFormat="1" ht="20.100000000000001" customHeight="1" x14ac:dyDescent="0.3">
      <c r="A78" s="126">
        <v>50</v>
      </c>
      <c r="B78" s="33"/>
      <c r="C78" s="196"/>
      <c r="D78" s="55"/>
      <c r="E78" s="56"/>
      <c r="F78" s="185"/>
      <c r="G78" s="185"/>
      <c r="H78" s="71">
        <f>표7_45[[#This Row],[자기부담금]]+표7_45[[#This Row],[국고보조금]]</f>
        <v>0</v>
      </c>
      <c r="O78"/>
      <c r="P78"/>
      <c r="Q78"/>
      <c r="R78"/>
      <c r="S78"/>
    </row>
    <row r="79" spans="1:19" s="2" customFormat="1" ht="20.100000000000001" customHeight="1" x14ac:dyDescent="0.3">
      <c r="A79" s="126">
        <v>51</v>
      </c>
      <c r="B79" s="33"/>
      <c r="C79" s="196"/>
      <c r="D79" s="55"/>
      <c r="E79" s="56"/>
      <c r="F79" s="185"/>
      <c r="G79" s="185"/>
      <c r="H79" s="71">
        <f>표7_45[[#This Row],[자기부담금]]+표7_45[[#This Row],[국고보조금]]</f>
        <v>0</v>
      </c>
      <c r="O79"/>
      <c r="P79"/>
      <c r="Q79"/>
      <c r="R79"/>
      <c r="S79"/>
    </row>
    <row r="80" spans="1:19" s="2" customFormat="1" ht="20.100000000000001" customHeight="1" x14ac:dyDescent="0.3">
      <c r="A80" s="126">
        <v>52</v>
      </c>
      <c r="B80" s="33"/>
      <c r="C80" s="196"/>
      <c r="D80" s="55"/>
      <c r="E80" s="56"/>
      <c r="F80" s="185"/>
      <c r="G80" s="185"/>
      <c r="H80" s="71">
        <f>표7_45[[#This Row],[자기부담금]]+표7_45[[#This Row],[국고보조금]]</f>
        <v>0</v>
      </c>
      <c r="O80"/>
      <c r="P80"/>
      <c r="Q80"/>
      <c r="R80"/>
      <c r="S80"/>
    </row>
    <row r="81" spans="1:19" s="2" customFormat="1" ht="20.100000000000001" customHeight="1" x14ac:dyDescent="0.3">
      <c r="A81" s="126">
        <v>53</v>
      </c>
      <c r="B81" s="33"/>
      <c r="C81" s="196"/>
      <c r="D81" s="55"/>
      <c r="E81" s="56"/>
      <c r="F81" s="185"/>
      <c r="G81" s="185"/>
      <c r="H81" s="71">
        <f>표7_45[[#This Row],[자기부담금]]+표7_45[[#This Row],[국고보조금]]</f>
        <v>0</v>
      </c>
      <c r="O81"/>
      <c r="P81"/>
      <c r="Q81"/>
      <c r="R81"/>
      <c r="S81"/>
    </row>
    <row r="82" spans="1:19" s="2" customFormat="1" ht="20.100000000000001" customHeight="1" x14ac:dyDescent="0.3">
      <c r="A82" s="126">
        <v>54</v>
      </c>
      <c r="B82" s="33"/>
      <c r="C82" s="196"/>
      <c r="D82" s="55"/>
      <c r="E82" s="56"/>
      <c r="F82" s="185"/>
      <c r="G82" s="186"/>
      <c r="H82" s="71">
        <f>표7_45[[#This Row],[자기부담금]]+표7_45[[#This Row],[국고보조금]]</f>
        <v>0</v>
      </c>
      <c r="O82"/>
      <c r="P82"/>
      <c r="Q82"/>
      <c r="R82"/>
      <c r="S82"/>
    </row>
    <row r="83" spans="1:19" s="2" customFormat="1" ht="20.100000000000001" customHeight="1" x14ac:dyDescent="0.3">
      <c r="A83" s="126">
        <v>55</v>
      </c>
      <c r="B83" s="33"/>
      <c r="C83" s="196"/>
      <c r="D83" s="55"/>
      <c r="E83" s="56"/>
      <c r="F83" s="185"/>
      <c r="G83" s="186"/>
      <c r="H83" s="71">
        <f>표7_45[[#This Row],[자기부담금]]+표7_45[[#This Row],[국고보조금]]</f>
        <v>0</v>
      </c>
      <c r="O83"/>
      <c r="P83"/>
      <c r="Q83"/>
      <c r="R83"/>
      <c r="S83"/>
    </row>
    <row r="84" spans="1:19" s="2" customFormat="1" ht="20.100000000000001" customHeight="1" x14ac:dyDescent="0.3">
      <c r="A84" s="126">
        <v>56</v>
      </c>
      <c r="B84" s="33"/>
      <c r="C84" s="196"/>
      <c r="D84" s="55"/>
      <c r="E84" s="56"/>
      <c r="F84" s="185"/>
      <c r="G84" s="186"/>
      <c r="H84" s="71">
        <f>표7_45[[#This Row],[자기부담금]]+표7_45[[#This Row],[국고보조금]]</f>
        <v>0</v>
      </c>
      <c r="O84"/>
      <c r="P84"/>
      <c r="Q84"/>
      <c r="R84"/>
      <c r="S84"/>
    </row>
    <row r="85" spans="1:19" s="2" customFormat="1" ht="20.100000000000001" customHeight="1" x14ac:dyDescent="0.3">
      <c r="A85" s="126">
        <v>57</v>
      </c>
      <c r="B85" s="33"/>
      <c r="C85" s="196"/>
      <c r="D85" s="55"/>
      <c r="E85" s="56"/>
      <c r="F85" s="185"/>
      <c r="G85" s="186"/>
      <c r="H85" s="71">
        <f>표7_45[[#This Row],[자기부담금]]+표7_45[[#This Row],[국고보조금]]</f>
        <v>0</v>
      </c>
      <c r="O85"/>
      <c r="P85"/>
      <c r="Q85"/>
      <c r="R85"/>
      <c r="S85"/>
    </row>
    <row r="86" spans="1:19" s="2" customFormat="1" ht="20.100000000000001" customHeight="1" x14ac:dyDescent="0.3">
      <c r="A86" s="126">
        <v>58</v>
      </c>
      <c r="B86" s="33"/>
      <c r="C86" s="196"/>
      <c r="D86" s="55"/>
      <c r="E86" s="56"/>
      <c r="F86" s="185"/>
      <c r="G86" s="186"/>
      <c r="H86" s="71">
        <f>표7_45[[#This Row],[자기부담금]]+표7_45[[#This Row],[국고보조금]]</f>
        <v>0</v>
      </c>
      <c r="O86"/>
      <c r="P86"/>
      <c r="Q86"/>
      <c r="R86"/>
      <c r="S86"/>
    </row>
    <row r="87" spans="1:19" s="2" customFormat="1" ht="20.100000000000001" customHeight="1" x14ac:dyDescent="0.3">
      <c r="A87" s="126">
        <v>59</v>
      </c>
      <c r="B87" s="33"/>
      <c r="C87" s="196"/>
      <c r="D87" s="55"/>
      <c r="E87" s="56"/>
      <c r="F87" s="185"/>
      <c r="G87" s="186"/>
      <c r="H87" s="71">
        <f>표7_45[[#This Row],[자기부담금]]+표7_45[[#This Row],[국고보조금]]</f>
        <v>0</v>
      </c>
      <c r="O87"/>
      <c r="P87"/>
      <c r="Q87"/>
      <c r="R87"/>
      <c r="S87"/>
    </row>
    <row r="88" spans="1:19" s="2" customFormat="1" ht="20.100000000000001" customHeight="1" x14ac:dyDescent="0.3">
      <c r="A88" s="126">
        <v>60</v>
      </c>
      <c r="B88" s="33"/>
      <c r="C88" s="196"/>
      <c r="D88" s="55"/>
      <c r="E88" s="56"/>
      <c r="F88" s="185"/>
      <c r="G88" s="186"/>
      <c r="H88" s="71">
        <f>표7_45[[#This Row],[자기부담금]]+표7_45[[#This Row],[국고보조금]]</f>
        <v>0</v>
      </c>
      <c r="O88"/>
      <c r="P88"/>
      <c r="Q88"/>
      <c r="R88"/>
      <c r="S88"/>
    </row>
    <row r="89" spans="1:19" s="2" customFormat="1" ht="20.100000000000001" customHeight="1" x14ac:dyDescent="0.3">
      <c r="A89" s="126">
        <v>61</v>
      </c>
      <c r="B89" s="33"/>
      <c r="C89" s="196"/>
      <c r="D89" s="55"/>
      <c r="E89" s="56"/>
      <c r="F89" s="185"/>
      <c r="G89" s="186"/>
      <c r="H89" s="71">
        <f>표7_45[[#This Row],[자기부담금]]+표7_45[[#This Row],[국고보조금]]</f>
        <v>0</v>
      </c>
      <c r="O89"/>
      <c r="P89"/>
      <c r="Q89"/>
      <c r="R89"/>
      <c r="S89"/>
    </row>
    <row r="90" spans="1:19" s="2" customFormat="1" ht="20.100000000000001" customHeight="1" x14ac:dyDescent="0.3">
      <c r="A90" s="126">
        <v>62</v>
      </c>
      <c r="B90" s="33"/>
      <c r="C90" s="196"/>
      <c r="D90" s="55"/>
      <c r="E90" s="56"/>
      <c r="F90" s="185"/>
      <c r="G90" s="186"/>
      <c r="H90" s="71">
        <f>표7_45[[#This Row],[자기부담금]]+표7_45[[#This Row],[국고보조금]]</f>
        <v>0</v>
      </c>
      <c r="O90"/>
      <c r="P90"/>
      <c r="Q90"/>
      <c r="R90"/>
      <c r="S90"/>
    </row>
    <row r="91" spans="1:19" s="2" customFormat="1" ht="20.100000000000001" customHeight="1" x14ac:dyDescent="0.3">
      <c r="A91" s="126">
        <v>63</v>
      </c>
      <c r="B91" s="33"/>
      <c r="C91" s="196"/>
      <c r="D91" s="55"/>
      <c r="E91" s="56"/>
      <c r="F91" s="185"/>
      <c r="G91" s="186"/>
      <c r="H91" s="71">
        <f>표7_45[[#This Row],[자기부담금]]+표7_45[[#This Row],[국고보조금]]</f>
        <v>0</v>
      </c>
      <c r="O91"/>
      <c r="P91"/>
      <c r="Q91"/>
      <c r="R91"/>
      <c r="S91"/>
    </row>
    <row r="92" spans="1:19" s="2" customFormat="1" ht="20.100000000000001" customHeight="1" x14ac:dyDescent="0.3">
      <c r="A92" s="126">
        <v>64</v>
      </c>
      <c r="B92" s="33"/>
      <c r="C92" s="196"/>
      <c r="D92" s="55"/>
      <c r="E92" s="56"/>
      <c r="F92" s="185"/>
      <c r="G92" s="185"/>
      <c r="H92" s="71">
        <f>표7_45[[#This Row],[자기부담금]]+표7_45[[#This Row],[국고보조금]]</f>
        <v>0</v>
      </c>
      <c r="O92"/>
      <c r="P92"/>
      <c r="Q92"/>
      <c r="R92"/>
      <c r="S92"/>
    </row>
    <row r="93" spans="1:19" s="2" customFormat="1" ht="20.100000000000001" customHeight="1" x14ac:dyDescent="0.3">
      <c r="A93" s="126">
        <v>65</v>
      </c>
      <c r="B93" s="33"/>
      <c r="C93" s="196"/>
      <c r="D93" s="55"/>
      <c r="E93" s="56"/>
      <c r="F93" s="185"/>
      <c r="G93" s="185"/>
      <c r="H93" s="71">
        <f>표7_45[[#This Row],[자기부담금]]+표7_45[[#This Row],[국고보조금]]</f>
        <v>0</v>
      </c>
      <c r="O93"/>
      <c r="P93"/>
      <c r="Q93"/>
      <c r="R93"/>
      <c r="S93"/>
    </row>
    <row r="94" spans="1:19" s="2" customFormat="1" ht="20.100000000000001" customHeight="1" x14ac:dyDescent="0.3">
      <c r="A94" s="126">
        <v>66</v>
      </c>
      <c r="B94" s="33"/>
      <c r="C94" s="196"/>
      <c r="D94" s="55"/>
      <c r="E94" s="56"/>
      <c r="F94" s="185"/>
      <c r="G94" s="185"/>
      <c r="H94" s="71">
        <f>표7_45[[#This Row],[자기부담금]]+표7_45[[#This Row],[국고보조금]]</f>
        <v>0</v>
      </c>
      <c r="O94"/>
      <c r="P94"/>
      <c r="Q94"/>
      <c r="R94"/>
      <c r="S94"/>
    </row>
    <row r="95" spans="1:19" s="2" customFormat="1" ht="20.100000000000001" customHeight="1" x14ac:dyDescent="0.3">
      <c r="A95" s="126">
        <v>67</v>
      </c>
      <c r="B95" s="33"/>
      <c r="C95" s="196"/>
      <c r="D95" s="55"/>
      <c r="E95" s="56"/>
      <c r="F95" s="185"/>
      <c r="G95" s="185"/>
      <c r="H95" s="71">
        <f>표7_45[[#This Row],[자기부담금]]+표7_45[[#This Row],[국고보조금]]</f>
        <v>0</v>
      </c>
      <c r="O95"/>
      <c r="P95"/>
      <c r="Q95"/>
      <c r="R95"/>
      <c r="S95"/>
    </row>
    <row r="96" spans="1:19" s="2" customFormat="1" ht="20.100000000000001" customHeight="1" x14ac:dyDescent="0.3">
      <c r="A96" s="126">
        <v>68</v>
      </c>
      <c r="B96" s="33"/>
      <c r="C96" s="196"/>
      <c r="D96" s="55"/>
      <c r="E96" s="56"/>
      <c r="F96" s="185"/>
      <c r="G96" s="185"/>
      <c r="H96" s="71">
        <f>표7_45[[#This Row],[자기부담금]]+표7_45[[#This Row],[국고보조금]]</f>
        <v>0</v>
      </c>
      <c r="O96"/>
      <c r="P96"/>
      <c r="Q96"/>
      <c r="R96"/>
      <c r="S96"/>
    </row>
    <row r="97" spans="1:19" s="2" customFormat="1" ht="20.100000000000001" customHeight="1" x14ac:dyDescent="0.3">
      <c r="A97" s="126">
        <v>69</v>
      </c>
      <c r="B97" s="33"/>
      <c r="C97" s="196"/>
      <c r="D97" s="55"/>
      <c r="E97" s="56"/>
      <c r="F97" s="185"/>
      <c r="G97" s="185"/>
      <c r="H97" s="71">
        <f>표7_45[[#This Row],[자기부담금]]+표7_45[[#This Row],[국고보조금]]</f>
        <v>0</v>
      </c>
      <c r="O97"/>
      <c r="P97"/>
      <c r="Q97"/>
      <c r="R97"/>
      <c r="S97"/>
    </row>
    <row r="98" spans="1:19" s="2" customFormat="1" ht="20.100000000000001" customHeight="1" x14ac:dyDescent="0.3">
      <c r="A98" s="126">
        <v>70</v>
      </c>
      <c r="B98" s="33"/>
      <c r="C98" s="196"/>
      <c r="D98" s="55"/>
      <c r="E98" s="56"/>
      <c r="F98" s="185"/>
      <c r="G98" s="185"/>
      <c r="H98" s="71">
        <f>표7_45[[#This Row],[자기부담금]]+표7_45[[#This Row],[국고보조금]]</f>
        <v>0</v>
      </c>
      <c r="O98"/>
      <c r="P98"/>
      <c r="Q98"/>
      <c r="R98"/>
      <c r="S98"/>
    </row>
    <row r="99" spans="1:19" s="2" customFormat="1" ht="20.100000000000001" customHeight="1" x14ac:dyDescent="0.3">
      <c r="A99" s="126">
        <v>71</v>
      </c>
      <c r="B99" s="33"/>
      <c r="C99" s="196"/>
      <c r="D99" s="55"/>
      <c r="E99" s="54"/>
      <c r="F99" s="187"/>
      <c r="G99" s="187"/>
      <c r="H99" s="71">
        <f>표7_45[[#This Row],[자기부담금]]+표7_45[[#This Row],[국고보조금]]</f>
        <v>0</v>
      </c>
      <c r="O99"/>
      <c r="P99"/>
      <c r="Q99"/>
      <c r="R99"/>
      <c r="S99"/>
    </row>
    <row r="100" spans="1:19" s="2" customFormat="1" ht="20.100000000000001" customHeight="1" x14ac:dyDescent="0.3">
      <c r="A100" s="126">
        <v>72</v>
      </c>
      <c r="B100" s="127"/>
      <c r="C100" s="127"/>
      <c r="D100" s="128"/>
      <c r="E100" s="129"/>
      <c r="F100" s="188"/>
      <c r="G100" s="188"/>
      <c r="H100" s="130">
        <f>표7_45[[#This Row],[자기부담금]]+표7_45[[#This Row],[국고보조금]]</f>
        <v>0</v>
      </c>
      <c r="O100"/>
      <c r="P100"/>
      <c r="Q100"/>
      <c r="R100"/>
      <c r="S100"/>
    </row>
    <row r="101" spans="1:19" s="2" customFormat="1" ht="20.100000000000001" customHeight="1" x14ac:dyDescent="0.3">
      <c r="A101" s="126">
        <v>73</v>
      </c>
      <c r="B101" s="127"/>
      <c r="C101" s="127"/>
      <c r="D101" s="128"/>
      <c r="E101" s="129"/>
      <c r="F101" s="188"/>
      <c r="G101" s="188"/>
      <c r="H101" s="130">
        <f>표7_45[[#This Row],[자기부담금]]+표7_45[[#This Row],[국고보조금]]</f>
        <v>0</v>
      </c>
      <c r="O101"/>
      <c r="P101"/>
      <c r="Q101"/>
      <c r="R101"/>
      <c r="S101"/>
    </row>
    <row r="102" spans="1:19" ht="20.100000000000001" customHeight="1" x14ac:dyDescent="0.3">
      <c r="A102" s="126">
        <v>74</v>
      </c>
      <c r="B102" s="131"/>
      <c r="C102" s="131"/>
      <c r="D102" s="132"/>
      <c r="E102" s="133"/>
      <c r="F102" s="188"/>
      <c r="G102" s="188"/>
      <c r="H102" s="130">
        <f>표7_45[[#This Row],[자기부담금]]+표7_45[[#This Row],[국고보조금]]</f>
        <v>0</v>
      </c>
    </row>
    <row r="103" spans="1:19" ht="20.100000000000001" customHeight="1" x14ac:dyDescent="0.3">
      <c r="A103" s="126">
        <v>75</v>
      </c>
      <c r="B103" s="131"/>
      <c r="C103" s="131"/>
      <c r="D103" s="132"/>
      <c r="E103" s="133"/>
      <c r="F103" s="188"/>
      <c r="G103" s="188"/>
      <c r="H103" s="130">
        <f>표7_45[[#This Row],[자기부담금]]+표7_45[[#This Row],[국고보조금]]</f>
        <v>0</v>
      </c>
    </row>
    <row r="104" spans="1:19" ht="20.100000000000001" customHeight="1" x14ac:dyDescent="0.3">
      <c r="A104" s="126">
        <v>76</v>
      </c>
      <c r="B104" s="131"/>
      <c r="C104" s="131"/>
      <c r="D104" s="132"/>
      <c r="E104" s="133"/>
      <c r="F104" s="188"/>
      <c r="G104" s="188"/>
      <c r="H104" s="130">
        <f>표7_45[[#This Row],[자기부담금]]+표7_45[[#This Row],[국고보조금]]</f>
        <v>0</v>
      </c>
    </row>
    <row r="105" spans="1:19" ht="20.100000000000001" customHeight="1" x14ac:dyDescent="0.3">
      <c r="A105" s="126">
        <v>77</v>
      </c>
      <c r="B105" s="131"/>
      <c r="C105" s="131"/>
      <c r="D105" s="132"/>
      <c r="E105" s="133"/>
      <c r="F105" s="188"/>
      <c r="G105" s="188"/>
      <c r="H105" s="130">
        <f>표7_45[[#This Row],[자기부담금]]+표7_45[[#This Row],[국고보조금]]</f>
        <v>0</v>
      </c>
    </row>
    <row r="106" spans="1:19" ht="20.100000000000001" customHeight="1" x14ac:dyDescent="0.3">
      <c r="A106" s="126">
        <v>78</v>
      </c>
      <c r="B106" s="131"/>
      <c r="C106" s="131"/>
      <c r="D106" s="132"/>
      <c r="E106" s="133"/>
      <c r="F106" s="188"/>
      <c r="G106" s="188"/>
      <c r="H106" s="130">
        <f>표7_45[[#This Row],[자기부담금]]+표7_45[[#This Row],[국고보조금]]</f>
        <v>0</v>
      </c>
    </row>
    <row r="107" spans="1:19" ht="20.100000000000001" customHeight="1" x14ac:dyDescent="0.3">
      <c r="A107" s="126">
        <v>79</v>
      </c>
      <c r="B107" s="131"/>
      <c r="C107" s="131"/>
      <c r="D107" s="132"/>
      <c r="E107" s="133"/>
      <c r="F107" s="188"/>
      <c r="G107" s="188"/>
      <c r="H107" s="130">
        <f>표7_45[[#This Row],[자기부담금]]+표7_45[[#This Row],[국고보조금]]</f>
        <v>0</v>
      </c>
    </row>
    <row r="108" spans="1:19" ht="20.100000000000001" customHeight="1" x14ac:dyDescent="0.3">
      <c r="A108" s="126">
        <v>80</v>
      </c>
      <c r="B108" s="131"/>
      <c r="C108" s="131"/>
      <c r="D108" s="132"/>
      <c r="E108" s="133"/>
      <c r="F108" s="188"/>
      <c r="G108" s="188"/>
      <c r="H108" s="130">
        <f>표7_45[[#This Row],[자기부담금]]+표7_45[[#This Row],[국고보조금]]</f>
        <v>0</v>
      </c>
    </row>
    <row r="109" spans="1:19" ht="20.100000000000001" customHeight="1" x14ac:dyDescent="0.3">
      <c r="A109" s="126">
        <v>81</v>
      </c>
      <c r="B109" s="131"/>
      <c r="C109" s="131"/>
      <c r="D109" s="132"/>
      <c r="E109" s="133"/>
      <c r="F109" s="188"/>
      <c r="G109" s="188"/>
      <c r="H109" s="130">
        <f>표7_45[[#This Row],[자기부담금]]+표7_45[[#This Row],[국고보조금]]</f>
        <v>0</v>
      </c>
    </row>
    <row r="110" spans="1:19" ht="20.100000000000001" customHeight="1" x14ac:dyDescent="0.3">
      <c r="A110" s="126">
        <v>82</v>
      </c>
      <c r="B110" s="131"/>
      <c r="C110" s="131"/>
      <c r="D110" s="132"/>
      <c r="E110" s="133"/>
      <c r="F110" s="188"/>
      <c r="G110" s="188"/>
      <c r="H110" s="130">
        <f>표7_45[[#This Row],[자기부담금]]+표7_45[[#This Row],[국고보조금]]</f>
        <v>0</v>
      </c>
    </row>
    <row r="111" spans="1:19" ht="20.100000000000001" customHeight="1" x14ac:dyDescent="0.3">
      <c r="A111" s="126">
        <v>83</v>
      </c>
      <c r="B111" s="131"/>
      <c r="C111" s="131"/>
      <c r="D111" s="132"/>
      <c r="E111" s="133"/>
      <c r="F111" s="188"/>
      <c r="G111" s="188"/>
      <c r="H111" s="130">
        <f>표7_45[[#This Row],[자기부담금]]+표7_45[[#This Row],[국고보조금]]</f>
        <v>0</v>
      </c>
    </row>
    <row r="112" spans="1:19" ht="20.100000000000001" customHeight="1" x14ac:dyDescent="0.3">
      <c r="A112" s="126">
        <v>84</v>
      </c>
      <c r="B112" s="131"/>
      <c r="C112" s="131"/>
      <c r="D112" s="132"/>
      <c r="E112" s="133"/>
      <c r="F112" s="188"/>
      <c r="G112" s="188"/>
      <c r="H112" s="130">
        <f>표7_45[[#This Row],[자기부담금]]+표7_45[[#This Row],[국고보조금]]</f>
        <v>0</v>
      </c>
    </row>
    <row r="113" spans="1:8" ht="20.100000000000001" customHeight="1" x14ac:dyDescent="0.3">
      <c r="A113" s="126">
        <v>85</v>
      </c>
      <c r="B113" s="131"/>
      <c r="C113" s="131"/>
      <c r="D113" s="132"/>
      <c r="E113" s="133"/>
      <c r="F113" s="188"/>
      <c r="G113" s="188"/>
      <c r="H113" s="130">
        <f>표7_45[[#This Row],[자기부담금]]+표7_45[[#This Row],[국고보조금]]</f>
        <v>0</v>
      </c>
    </row>
    <row r="114" spans="1:8" ht="20.100000000000001" customHeight="1" x14ac:dyDescent="0.3">
      <c r="A114" s="126">
        <v>86</v>
      </c>
      <c r="B114" s="131"/>
      <c r="C114" s="131"/>
      <c r="D114" s="132"/>
      <c r="E114" s="133"/>
      <c r="F114" s="188"/>
      <c r="G114" s="188"/>
      <c r="H114" s="130">
        <f>표7_45[[#This Row],[자기부담금]]+표7_45[[#This Row],[국고보조금]]</f>
        <v>0</v>
      </c>
    </row>
    <row r="115" spans="1:8" ht="20.100000000000001" customHeight="1" x14ac:dyDescent="0.3">
      <c r="A115" s="126">
        <v>87</v>
      </c>
      <c r="B115" s="131"/>
      <c r="C115" s="131"/>
      <c r="D115" s="132"/>
      <c r="E115" s="133"/>
      <c r="F115" s="188"/>
      <c r="G115" s="188"/>
      <c r="H115" s="130">
        <f>표7_45[[#This Row],[자기부담금]]+표7_45[[#This Row],[국고보조금]]</f>
        <v>0</v>
      </c>
    </row>
    <row r="116" spans="1:8" ht="20.100000000000001" customHeight="1" x14ac:dyDescent="0.3">
      <c r="A116" s="126">
        <v>88</v>
      </c>
      <c r="B116" s="131"/>
      <c r="C116" s="131"/>
      <c r="D116" s="132"/>
      <c r="E116" s="133"/>
      <c r="F116" s="188"/>
      <c r="G116" s="188"/>
      <c r="H116" s="130">
        <f>표7_45[[#This Row],[자기부담금]]+표7_45[[#This Row],[국고보조금]]</f>
        <v>0</v>
      </c>
    </row>
    <row r="117" spans="1:8" ht="20.100000000000001" customHeight="1" x14ac:dyDescent="0.3">
      <c r="A117" s="126">
        <v>89</v>
      </c>
      <c r="B117" s="131"/>
      <c r="C117" s="131"/>
      <c r="D117" s="132"/>
      <c r="E117" s="133"/>
      <c r="F117" s="188"/>
      <c r="G117" s="188"/>
      <c r="H117" s="130">
        <f>표7_45[[#This Row],[자기부담금]]+표7_45[[#This Row],[국고보조금]]</f>
        <v>0</v>
      </c>
    </row>
    <row r="118" spans="1:8" ht="20.100000000000001" customHeight="1" x14ac:dyDescent="0.3">
      <c r="A118" s="126">
        <v>90</v>
      </c>
      <c r="B118" s="131"/>
      <c r="C118" s="131"/>
      <c r="D118" s="132"/>
      <c r="E118" s="133"/>
      <c r="F118" s="188"/>
      <c r="G118" s="188"/>
      <c r="H118" s="130">
        <f>표7_45[[#This Row],[자기부담금]]+표7_45[[#This Row],[국고보조금]]</f>
        <v>0</v>
      </c>
    </row>
    <row r="119" spans="1:8" ht="20.100000000000001" customHeight="1" x14ac:dyDescent="0.3">
      <c r="A119" s="126">
        <v>91</v>
      </c>
      <c r="B119" s="131"/>
      <c r="C119" s="131"/>
      <c r="D119" s="132"/>
      <c r="E119" s="133"/>
      <c r="F119" s="188"/>
      <c r="G119" s="188"/>
      <c r="H119" s="130">
        <f>표7_45[[#This Row],[자기부담금]]+표7_45[[#This Row],[국고보조금]]</f>
        <v>0</v>
      </c>
    </row>
    <row r="120" spans="1:8" ht="20.100000000000001" customHeight="1" x14ac:dyDescent="0.3">
      <c r="A120" s="126">
        <v>92</v>
      </c>
      <c r="B120" s="131"/>
      <c r="C120" s="131"/>
      <c r="D120" s="132"/>
      <c r="E120" s="133"/>
      <c r="F120" s="188"/>
      <c r="G120" s="188"/>
      <c r="H120" s="130">
        <f>표7_45[[#This Row],[자기부담금]]+표7_45[[#This Row],[국고보조금]]</f>
        <v>0</v>
      </c>
    </row>
    <row r="121" spans="1:8" ht="20.100000000000001" customHeight="1" x14ac:dyDescent="0.3">
      <c r="A121" s="126">
        <v>93</v>
      </c>
      <c r="B121" s="131"/>
      <c r="C121" s="131"/>
      <c r="D121" s="132"/>
      <c r="E121" s="133"/>
      <c r="F121" s="188"/>
      <c r="G121" s="188"/>
      <c r="H121" s="130">
        <f>표7_45[[#This Row],[자기부담금]]+표7_45[[#This Row],[국고보조금]]</f>
        <v>0</v>
      </c>
    </row>
    <row r="122" spans="1:8" ht="20.100000000000001" customHeight="1" x14ac:dyDescent="0.3">
      <c r="A122" s="126">
        <v>94</v>
      </c>
      <c r="B122" s="131"/>
      <c r="C122" s="131"/>
      <c r="D122" s="132"/>
      <c r="E122" s="133"/>
      <c r="F122" s="188"/>
      <c r="G122" s="188"/>
      <c r="H122" s="130">
        <f>표7_45[[#This Row],[자기부담금]]+표7_45[[#This Row],[국고보조금]]</f>
        <v>0</v>
      </c>
    </row>
    <row r="123" spans="1:8" ht="20.100000000000001" customHeight="1" x14ac:dyDescent="0.3">
      <c r="A123" s="126">
        <v>95</v>
      </c>
      <c r="B123" s="131"/>
      <c r="C123" s="131"/>
      <c r="D123" s="132"/>
      <c r="E123" s="133"/>
      <c r="F123" s="188"/>
      <c r="G123" s="188"/>
      <c r="H123" s="130">
        <f>표7_45[[#This Row],[자기부담금]]+표7_45[[#This Row],[국고보조금]]</f>
        <v>0</v>
      </c>
    </row>
    <row r="124" spans="1:8" ht="20.100000000000001" customHeight="1" x14ac:dyDescent="0.3">
      <c r="A124" s="126">
        <v>96</v>
      </c>
      <c r="B124" s="131"/>
      <c r="C124" s="131"/>
      <c r="D124" s="132"/>
      <c r="E124" s="133"/>
      <c r="F124" s="188"/>
      <c r="G124" s="188"/>
      <c r="H124" s="130">
        <f>표7_45[[#This Row],[자기부담금]]+표7_45[[#This Row],[국고보조금]]</f>
        <v>0</v>
      </c>
    </row>
    <row r="125" spans="1:8" ht="20.100000000000001" customHeight="1" x14ac:dyDescent="0.3">
      <c r="A125" s="126">
        <v>97</v>
      </c>
      <c r="B125" s="131"/>
      <c r="C125" s="131"/>
      <c r="D125" s="132"/>
      <c r="E125" s="133"/>
      <c r="F125" s="188"/>
      <c r="G125" s="188"/>
      <c r="H125" s="130">
        <f>표7_45[[#This Row],[자기부담금]]+표7_45[[#This Row],[국고보조금]]</f>
        <v>0</v>
      </c>
    </row>
    <row r="126" spans="1:8" ht="20.100000000000001" customHeight="1" x14ac:dyDescent="0.3">
      <c r="A126" s="126">
        <v>98</v>
      </c>
      <c r="B126" s="131"/>
      <c r="C126" s="131"/>
      <c r="D126" s="132"/>
      <c r="E126" s="133"/>
      <c r="F126" s="188"/>
      <c r="G126" s="188"/>
      <c r="H126" s="130">
        <f>표7_45[[#This Row],[자기부담금]]+표7_45[[#This Row],[국고보조금]]</f>
        <v>0</v>
      </c>
    </row>
    <row r="127" spans="1:8" ht="20.100000000000001" customHeight="1" x14ac:dyDescent="0.3">
      <c r="A127" s="126">
        <v>99</v>
      </c>
      <c r="B127" s="131"/>
      <c r="C127" s="131"/>
      <c r="D127" s="132"/>
      <c r="E127" s="133"/>
      <c r="F127" s="188"/>
      <c r="G127" s="188"/>
      <c r="H127" s="130">
        <f>표7_45[[#This Row],[자기부담금]]+표7_45[[#This Row],[국고보조금]]</f>
        <v>0</v>
      </c>
    </row>
    <row r="128" spans="1:8" ht="20.100000000000001" customHeight="1" x14ac:dyDescent="0.3">
      <c r="A128" s="126">
        <v>100</v>
      </c>
      <c r="B128" s="131"/>
      <c r="C128" s="131"/>
      <c r="D128" s="132"/>
      <c r="E128" s="133"/>
      <c r="F128" s="188"/>
      <c r="G128" s="188"/>
      <c r="H128" s="130">
        <f>표7_45[[#This Row],[자기부담금]]+표7_45[[#This Row],[국고보조금]]</f>
        <v>0</v>
      </c>
    </row>
    <row r="129" ht="20.100000000000001" customHeight="1" x14ac:dyDescent="0.3"/>
  </sheetData>
  <sheetProtection formatCells="0" formatColumns="0" formatRows="0" insertColumns="0" insertRows="0" insertHyperlinks="0" deleteColumns="0" deleteRows="0" selectLockedCells="1" sort="0" autoFilter="0" pivotTables="0"/>
  <mergeCells count="18">
    <mergeCell ref="A20:E20"/>
    <mergeCell ref="A21:B21"/>
    <mergeCell ref="D21:F21"/>
    <mergeCell ref="A27:C27"/>
    <mergeCell ref="D27:E27"/>
    <mergeCell ref="F27:H27"/>
    <mergeCell ref="A17:C18"/>
    <mergeCell ref="D17:E17"/>
    <mergeCell ref="D18:E18"/>
    <mergeCell ref="A19:C19"/>
    <mergeCell ref="D19:E19"/>
    <mergeCell ref="A1:H1"/>
    <mergeCell ref="A13:E13"/>
    <mergeCell ref="A14:C14"/>
    <mergeCell ref="D14:E14"/>
    <mergeCell ref="A15:C16"/>
    <mergeCell ref="D15:E15"/>
    <mergeCell ref="D16:E16"/>
  </mergeCells>
  <phoneticPr fontId="18" type="noConversion"/>
  <conditionalFormatting sqref="H29:H31">
    <cfRule type="cellIs" dxfId="16" priority="6" operator="equal">
      <formula>0</formula>
    </cfRule>
  </conditionalFormatting>
  <conditionalFormatting sqref="L15">
    <cfRule type="cellIs" dxfId="15" priority="5" operator="greaterThan">
      <formula>0.3</formula>
    </cfRule>
  </conditionalFormatting>
  <conditionalFormatting sqref="B26:C26">
    <cfRule type="cellIs" dxfId="14" priority="4" operator="equal">
      <formula>$B$12</formula>
    </cfRule>
  </conditionalFormatting>
  <conditionalFormatting sqref="F26">
    <cfRule type="cellIs" dxfId="13" priority="2" operator="equal">
      <formula>$F$14</formula>
    </cfRule>
  </conditionalFormatting>
  <conditionalFormatting sqref="G26">
    <cfRule type="expression" dxfId="12" priority="1">
      <formula>SUM($F$15:$F$19)-$G$26</formula>
    </cfRule>
  </conditionalFormatting>
  <dataValidations count="3">
    <dataValidation type="list" allowBlank="1" showErrorMessage="1" promptTitle="작성안내" prompt="우측 삼각형(▼)을 눌러 각 내역에 맞게 직접경비 또는 경상경비를 선택하세요." sqref="B29:B128">
      <formula1>"직접경비, 경상경비"</formula1>
    </dataValidation>
    <dataValidation type="whole" allowBlank="1" showInputMessage="1" showErrorMessage="1" errorTitle="숫자만 입력하세요." error="숫자만 입력하세요." promptTitle="숫자만 입력하세요." prompt="_x000a_" sqref="F29:G128">
      <formula1>0</formula1>
      <formula2>1E+29</formula2>
    </dataValidation>
    <dataValidation type="list" operator="equal" allowBlank="1" showInputMessage="1" showErrorMessage="1" sqref="C29:C128">
      <formula1>"공연제작(신작), 공연제작(레퍼토리), 축제운영, 공연비평, 창작공간"</formula1>
    </dataValidation>
  </dataValidations>
  <pageMargins left="0.23597222566604614" right="0.23597222566604614" top="0.74763888120651245" bottom="0.74763888120651245" header="0.31486111879348755" footer="0.31486111879348755"/>
  <pageSetup paperSize="9" scale="60" fitToHeight="0" orientation="portrait" r:id="rId1"/>
  <headerFooter>
    <oddHeader>&amp;R&amp;"맑은 고딕,Regular"&amp;F</oddHeader>
    <oddFooter>&amp;C&amp;"맑은 고딕,Regular"&amp;N페이지 중 &amp;P페이지</oddFooter>
  </headerFooter>
  <colBreaks count="1" manualBreakCount="1">
    <brk id="8" max="16383" man="1"/>
  </colBreak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E0326F01-D9EF-4A90-8A0F-02010FDEFC25}">
            <xm:f>NOT(ISERROR(SEARCH("-",L15)))</xm:f>
            <xm:f>"-"</xm:f>
            <x14:dxf>
              <fill>
                <patternFill>
                  <bgColor rgb="FFD0CECE"/>
                </patternFill>
              </fill>
            </x14:dxf>
          </x14:cfRule>
          <xm:sqref>L15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유효성검사목록!$A$2:$A$11</xm:f>
          </x14:formula1>
          <xm:sqref>D29:D128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C26"/>
  <sheetViews>
    <sheetView showGridLines="0" zoomScale="85" zoomScaleNormal="85" zoomScaleSheetLayoutView="85" workbookViewId="0">
      <selection activeCell="B17" sqref="B17"/>
    </sheetView>
  </sheetViews>
  <sheetFormatPr defaultColWidth="8.75" defaultRowHeight="16.5" x14ac:dyDescent="0.3"/>
  <cols>
    <col min="1" max="1" width="21.875" style="103" bestFit="1" customWidth="1"/>
    <col min="2" max="2" width="49.375" style="169" customWidth="1"/>
    <col min="3" max="3" width="47.75" customWidth="1"/>
  </cols>
  <sheetData>
    <row r="1" spans="1:3" ht="20.25" x14ac:dyDescent="0.3">
      <c r="A1" s="26" t="s">
        <v>18</v>
      </c>
    </row>
    <row r="2" spans="1:3" ht="17.25" x14ac:dyDescent="0.3">
      <c r="A2" s="104" t="s">
        <v>81</v>
      </c>
      <c r="B2" s="170" t="s">
        <v>193</v>
      </c>
      <c r="C2" s="105" t="s">
        <v>55</v>
      </c>
    </row>
    <row r="3" spans="1:3" x14ac:dyDescent="0.3">
      <c r="A3" s="283" t="s">
        <v>85</v>
      </c>
      <c r="B3" s="106" t="s">
        <v>142</v>
      </c>
      <c r="C3" s="45"/>
    </row>
    <row r="4" spans="1:3" x14ac:dyDescent="0.3">
      <c r="A4" s="285"/>
      <c r="B4" s="106" t="s">
        <v>7</v>
      </c>
      <c r="C4" s="45"/>
    </row>
    <row r="5" spans="1:3" x14ac:dyDescent="0.3">
      <c r="A5" s="283" t="s">
        <v>79</v>
      </c>
      <c r="B5" s="106" t="s">
        <v>139</v>
      </c>
      <c r="C5" s="45"/>
    </row>
    <row r="6" spans="1:3" x14ac:dyDescent="0.3">
      <c r="A6" s="285"/>
      <c r="B6" s="106" t="s">
        <v>4</v>
      </c>
      <c r="C6" s="45"/>
    </row>
    <row r="7" spans="1:3" x14ac:dyDescent="0.3">
      <c r="A7" s="283" t="s">
        <v>88</v>
      </c>
      <c r="B7" s="106" t="s">
        <v>149</v>
      </c>
      <c r="C7" s="45"/>
    </row>
    <row r="8" spans="1:3" x14ac:dyDescent="0.3">
      <c r="A8" s="285"/>
      <c r="B8" s="106" t="s">
        <v>136</v>
      </c>
      <c r="C8" s="45"/>
    </row>
    <row r="9" spans="1:3" x14ac:dyDescent="0.3">
      <c r="A9" s="283" t="s">
        <v>70</v>
      </c>
      <c r="B9" s="106" t="s">
        <v>11</v>
      </c>
      <c r="C9" s="45"/>
    </row>
    <row r="10" spans="1:3" x14ac:dyDescent="0.3">
      <c r="A10" s="284"/>
      <c r="B10" s="106" t="s">
        <v>13</v>
      </c>
      <c r="C10" s="45"/>
    </row>
    <row r="11" spans="1:3" x14ac:dyDescent="0.3">
      <c r="A11" s="284"/>
      <c r="B11" s="106" t="s">
        <v>200</v>
      </c>
      <c r="C11" s="45"/>
    </row>
    <row r="12" spans="1:3" x14ac:dyDescent="0.3">
      <c r="A12" s="284"/>
      <c r="B12" s="106" t="s">
        <v>137</v>
      </c>
      <c r="C12" s="45"/>
    </row>
    <row r="13" spans="1:3" x14ac:dyDescent="0.3">
      <c r="A13" s="284"/>
      <c r="B13" s="106" t="s">
        <v>9</v>
      </c>
      <c r="C13" s="45"/>
    </row>
    <row r="14" spans="1:3" x14ac:dyDescent="0.3">
      <c r="A14" s="284"/>
      <c r="B14" s="106" t="s">
        <v>78</v>
      </c>
      <c r="C14" s="45"/>
    </row>
    <row r="15" spans="1:3" ht="33" x14ac:dyDescent="0.3">
      <c r="A15" s="284"/>
      <c r="B15" s="106" t="s">
        <v>22</v>
      </c>
      <c r="C15" s="107" t="s">
        <v>160</v>
      </c>
    </row>
    <row r="16" spans="1:3" ht="214.5" x14ac:dyDescent="0.3">
      <c r="A16" s="284"/>
      <c r="B16" s="106" t="s">
        <v>175</v>
      </c>
      <c r="C16" s="107" t="s">
        <v>169</v>
      </c>
    </row>
    <row r="17" spans="1:3" ht="66" x14ac:dyDescent="0.3">
      <c r="A17" s="285"/>
      <c r="B17" s="106" t="s">
        <v>182</v>
      </c>
      <c r="C17" s="168" t="s">
        <v>152</v>
      </c>
    </row>
    <row r="18" spans="1:3" ht="33" x14ac:dyDescent="0.3">
      <c r="A18" s="283" t="s">
        <v>179</v>
      </c>
      <c r="B18" s="106" t="s">
        <v>29</v>
      </c>
      <c r="C18" s="45"/>
    </row>
    <row r="19" spans="1:3" x14ac:dyDescent="0.3">
      <c r="A19" s="285"/>
      <c r="B19" s="106" t="s">
        <v>148</v>
      </c>
      <c r="C19" s="45"/>
    </row>
    <row r="20" spans="1:3" x14ac:dyDescent="0.3">
      <c r="A20" s="283" t="s">
        <v>44</v>
      </c>
      <c r="B20" s="106" t="s">
        <v>147</v>
      </c>
      <c r="C20" s="45"/>
    </row>
    <row r="21" spans="1:3" x14ac:dyDescent="0.3">
      <c r="A21" s="284"/>
      <c r="B21" s="106" t="s">
        <v>15</v>
      </c>
      <c r="C21" s="45"/>
    </row>
    <row r="22" spans="1:3" x14ac:dyDescent="0.3">
      <c r="A22" s="285"/>
      <c r="B22" s="106" t="s">
        <v>173</v>
      </c>
      <c r="C22" s="45"/>
    </row>
    <row r="23" spans="1:3" ht="82.5" x14ac:dyDescent="0.3">
      <c r="A23" s="108" t="s">
        <v>80</v>
      </c>
      <c r="B23" s="106" t="s">
        <v>141</v>
      </c>
      <c r="C23" s="107" t="s">
        <v>28</v>
      </c>
    </row>
    <row r="24" spans="1:3" x14ac:dyDescent="0.3">
      <c r="A24" s="283" t="s">
        <v>89</v>
      </c>
      <c r="B24" s="106" t="s">
        <v>20</v>
      </c>
      <c r="C24" s="45"/>
    </row>
    <row r="25" spans="1:3" x14ac:dyDescent="0.3">
      <c r="A25" s="285"/>
      <c r="B25" s="106" t="s">
        <v>205</v>
      </c>
      <c r="C25" s="45"/>
    </row>
    <row r="26" spans="1:3" x14ac:dyDescent="0.3">
      <c r="A26" s="108" t="s">
        <v>96</v>
      </c>
      <c r="B26" s="106" t="s">
        <v>124</v>
      </c>
      <c r="C26" s="45"/>
    </row>
  </sheetData>
  <mergeCells count="7">
    <mergeCell ref="A20:A22"/>
    <mergeCell ref="A24:A25"/>
    <mergeCell ref="A3:A4"/>
    <mergeCell ref="A5:A6"/>
    <mergeCell ref="A7:A8"/>
    <mergeCell ref="A9:A17"/>
    <mergeCell ref="A18:A19"/>
  </mergeCells>
  <phoneticPr fontId="18" type="noConversion"/>
  <pageMargins left="0.69972223043441772" right="0.69972223043441772" top="0.75" bottom="0.75" header="0.30000001192092896" footer="0.30000001192092896"/>
  <pageSetup paperSize="9" scale="71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11"/>
  <sheetViews>
    <sheetView showGridLines="0" zoomScale="85" zoomScaleNormal="85" zoomScaleSheetLayoutView="85" workbookViewId="0">
      <selection activeCell="A11" sqref="A11"/>
    </sheetView>
  </sheetViews>
  <sheetFormatPr defaultColWidth="8.75" defaultRowHeight="16.5" x14ac:dyDescent="0.3"/>
  <cols>
    <col min="1" max="1" width="15.125" bestFit="1" customWidth="1"/>
    <col min="2" max="2" width="10.625" bestFit="1" customWidth="1"/>
    <col min="3" max="3" width="12" bestFit="1" customWidth="1"/>
    <col min="4" max="4" width="15.125" bestFit="1" customWidth="1"/>
  </cols>
  <sheetData>
    <row r="1" spans="1:3" x14ac:dyDescent="0.3">
      <c r="A1" s="39" t="s">
        <v>81</v>
      </c>
      <c r="B1" s="39" t="s">
        <v>37</v>
      </c>
      <c r="C1" s="39" t="s">
        <v>59</v>
      </c>
    </row>
    <row r="2" spans="1:3" x14ac:dyDescent="0.3">
      <c r="A2" s="38" t="s">
        <v>100</v>
      </c>
      <c r="B2" s="37" t="s">
        <v>45</v>
      </c>
      <c r="C2" s="48">
        <v>100000000</v>
      </c>
    </row>
    <row r="3" spans="1:3" x14ac:dyDescent="0.3">
      <c r="A3" s="38" t="s">
        <v>80</v>
      </c>
      <c r="B3" s="37" t="s">
        <v>40</v>
      </c>
      <c r="C3" s="48">
        <v>200000000</v>
      </c>
    </row>
    <row r="4" spans="1:3" x14ac:dyDescent="0.3">
      <c r="A4" s="38" t="s">
        <v>89</v>
      </c>
      <c r="B4" s="37" t="s">
        <v>40</v>
      </c>
      <c r="C4" s="49"/>
    </row>
    <row r="5" spans="1:3" x14ac:dyDescent="0.3">
      <c r="A5" s="39" t="s">
        <v>77</v>
      </c>
      <c r="B5" s="37" t="s">
        <v>47</v>
      </c>
      <c r="C5" s="49"/>
    </row>
    <row r="6" spans="1:3" x14ac:dyDescent="0.3">
      <c r="A6" s="38" t="s">
        <v>96</v>
      </c>
      <c r="B6" s="37" t="s">
        <v>82</v>
      </c>
      <c r="C6" s="49"/>
    </row>
    <row r="7" spans="1:3" x14ac:dyDescent="0.3">
      <c r="A7" s="38" t="s">
        <v>85</v>
      </c>
      <c r="B7" s="37" t="s">
        <v>47</v>
      </c>
      <c r="C7" s="49"/>
    </row>
    <row r="8" spans="1:3" x14ac:dyDescent="0.3">
      <c r="A8" s="38" t="s">
        <v>70</v>
      </c>
      <c r="B8" s="37" t="s">
        <v>45</v>
      </c>
      <c r="C8" s="49"/>
    </row>
    <row r="9" spans="1:3" x14ac:dyDescent="0.3">
      <c r="A9" s="39" t="s">
        <v>79</v>
      </c>
      <c r="B9" s="37" t="s">
        <v>47</v>
      </c>
      <c r="C9" s="49"/>
    </row>
    <row r="10" spans="1:3" x14ac:dyDescent="0.3">
      <c r="A10" s="38" t="s">
        <v>44</v>
      </c>
      <c r="B10" s="37" t="s">
        <v>45</v>
      </c>
      <c r="C10" s="49"/>
    </row>
    <row r="11" spans="1:3" x14ac:dyDescent="0.3">
      <c r="A11" s="189" t="s">
        <v>88</v>
      </c>
    </row>
  </sheetData>
  <phoneticPr fontId="18" type="noConversion"/>
  <dataValidations count="1">
    <dataValidation allowBlank="1" showErrorMessage="1" promptTitle="작성안내" prompt="우측 삼각형(▼)을 눌러 보조세목을 선택하세요." sqref="A5:A10"/>
  </dataValidations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1.인력구성계획</vt:lpstr>
      <vt:lpstr>2.임원, 이사회 명단(협회만 해당)</vt:lpstr>
      <vt:lpstr>3.예산총괄표</vt:lpstr>
      <vt:lpstr>4.2024년 예산</vt:lpstr>
      <vt:lpstr>5.2025년 예산</vt:lpstr>
      <vt:lpstr>6.2026년 예산</vt:lpstr>
      <vt:lpstr>참고. 편성가능한 예산세목</vt:lpstr>
      <vt:lpstr>유효성검사목록</vt:lpstr>
      <vt:lpstr>'4.2024년 예산'!Print_Area</vt:lpstr>
      <vt:lpstr>'5.2025년 예산'!Print_Area</vt:lpstr>
      <vt:lpstr>'6.2026년 예산'!Print_Area</vt:lpstr>
      <vt:lpstr>'1.인력구성계획'!Print_Titles</vt:lpstr>
      <vt:lpstr>'2.임원, 이사회 명단(협회만 해당)'!Print_Titles</vt:lpstr>
      <vt:lpstr>'4.2024년 예산'!Print_Titles</vt:lpstr>
      <vt:lpstr>'5.2025년 예산'!Print_Titles</vt:lpstr>
      <vt:lpstr>'6.2026년 예산'!Print_Titles</vt:lpstr>
      <vt:lpstr>업무추진비</vt:lpstr>
      <vt:lpstr>여비</vt:lpstr>
      <vt:lpstr>인건비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revision>11</cp:revision>
  <cp:lastPrinted>2023-09-22T02:36:42Z</cp:lastPrinted>
  <dcterms:created xsi:type="dcterms:W3CDTF">2020-03-17T02:23:44Z</dcterms:created>
  <dcterms:modified xsi:type="dcterms:W3CDTF">2023-10-11T02:22:52Z</dcterms:modified>
  <cp:version>1200.0100.01</cp:version>
</cp:coreProperties>
</file>